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45" tabRatio="936" firstSheet="6" activeTab="11"/>
  </bookViews>
  <sheets>
    <sheet name="Almoxarifado-Outubro_2020" sheetId="1" state="hidden" r:id="rId1"/>
    <sheet name="Almoxarifado-Novembro_2020" sheetId="2" state="hidden" r:id="rId2"/>
    <sheet name="Almoxarifado-Dezembro_2020" sheetId="3" state="hidden" r:id="rId3"/>
    <sheet name="Almoxarifado-Janeiro_2021" sheetId="4" r:id="rId4"/>
    <sheet name="Almoxarifado-Fevereiro_2021" sheetId="5" r:id="rId5"/>
    <sheet name="Almoxarifado-Março_2021" sheetId="6" r:id="rId6"/>
    <sheet name="Almoxarifado-Abril_2021" sheetId="7" r:id="rId7"/>
    <sheet name="Almoxarifado-Maio_2021" sheetId="8" r:id="rId8"/>
    <sheet name="Almoxarifado-Junho_2021" sheetId="9" r:id="rId9"/>
    <sheet name="Almoxarifado-Julho_2021" sheetId="10" r:id="rId10"/>
    <sheet name="Almoxarifado-Agosto_2021" sheetId="11" r:id="rId11"/>
    <sheet name="Almoxarifado-Setembro_2021" sheetId="12" r:id="rId12"/>
  </sheets>
  <definedNames>
    <definedName name="_xlfn.IFERROR" hidden="1">#NAME?</definedName>
    <definedName name="_xlfn_IFERROR">#N/A</definedName>
    <definedName name="Excel_BuiltIn_Print_Titles" localSheetId="10">'Almoxarifado-Agosto_2021'!$1:$9</definedName>
    <definedName name="Excel_BuiltIn_Print_Titles" localSheetId="2">'Almoxarifado-Dezembro_2020'!$1:$9</definedName>
    <definedName name="Excel_BuiltIn_Print_Titles" localSheetId="4">'Almoxarifado-Fevereiro_2021'!$1:$9</definedName>
    <definedName name="Excel_BuiltIn_Print_Titles" localSheetId="3">'Almoxarifado-Janeiro_2021'!$1:$9</definedName>
    <definedName name="Excel_BuiltIn_Print_Titles" localSheetId="9">'Almoxarifado-Julho_2021'!$1:$9</definedName>
    <definedName name="Excel_BuiltIn_Print_Titles" localSheetId="8">'Almoxarifado-Junho_2021'!$1:$9</definedName>
    <definedName name="Excel_BuiltIn_Print_Titles" localSheetId="1">'Almoxarifado-Novembro_2020'!$1:$9</definedName>
    <definedName name="Excel_BuiltIn_Print_Titles" localSheetId="11">'Almoxarifado-Setembro_2021'!$1:$9</definedName>
    <definedName name="_xlnm.Print_Titles" localSheetId="2">'Almoxarifado-Dezembro_2020'!$1:$9</definedName>
    <definedName name="_xlnm.Print_Titles" localSheetId="4">'Almoxarifado-Fevereiro_2021'!$1:$9</definedName>
    <definedName name="_xlnm.Print_Titles" localSheetId="3">'Almoxarifado-Janeiro_2021'!$1:$9</definedName>
    <definedName name="_xlnm.Print_Titles" localSheetId="9">'Almoxarifado-Julho_2021'!$1:$9</definedName>
    <definedName name="_xlnm.Print_Titles" localSheetId="8">'Almoxarifado-Junho_2021'!$1:$9</definedName>
    <definedName name="_xlnm.Print_Titles" localSheetId="1">'Almoxarifado-Novembro_2020'!$1:$9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82" authorId="0">
      <text>
        <r>
          <rPr>
            <sz val="9"/>
            <rFont val="SimSun"/>
            <family val="0"/>
          </rPr>
          <t>ĀĀĀĀĀTHIAGO:
MATERIAL DE EXPEDIENTE  DE PROCESSAMENTO DE DADOS</t>
        </r>
      </text>
    </comment>
    <comment ref="A139" authorId="0">
      <text>
        <r>
          <rPr>
            <sz val="9"/>
            <rFont val="SimSun"/>
            <family val="0"/>
          </rPr>
          <t>ĀĀĀĀĀTHIAGO:
MATERIAL DE CONSUMO DE PROCESSAMENTO DE DADOS</t>
        </r>
      </text>
    </comment>
    <comment ref="D9" authorId="0">
      <text>
        <r>
          <rPr>
            <sz val="9"/>
            <rFont val="SimSun"/>
            <family val="0"/>
          </rPr>
          <t>ĀĀĀĀĀTHIAGO:
Média arredondada</t>
        </r>
      </text>
    </comment>
    <comment ref="E76" authorId="0">
      <text>
        <r>
          <rPr>
            <sz val="9"/>
            <rFont val="SimSun"/>
            <family val="0"/>
          </rPr>
          <t>ĀĀĀĀĀTHIAGO:
AJUSTADO TOTAL EM 0,01 DE 91,99 P/ 91,98 MANTENDO O VR UNIT E A QTDE</t>
        </r>
      </text>
    </comment>
    <comment ref="F8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G9" authorId="0">
      <text>
        <r>
          <rPr>
            <sz val="9"/>
            <rFont val="SimSun"/>
            <family val="0"/>
          </rPr>
          <t>ĀĀĀĀĀTHIAGO:
Média arredondada</t>
        </r>
      </text>
    </comment>
    <comment ref="H135" authorId="0">
      <text>
        <r>
          <rPr>
            <sz val="9"/>
            <rFont val="SimSun"/>
            <family val="0"/>
          </rPr>
          <t>ĀĀĀĀĀTHIAGO:
Contabilizado em aba de liquidação</t>
        </r>
      </text>
    </comment>
    <comment ref="H152" authorId="0">
      <text>
        <r>
          <rPr>
            <sz val="9"/>
            <rFont val="SimSun"/>
            <family val="0"/>
          </rPr>
          <t>ĀĀĀĀĀTHIAGO:
Contabilizado em aba de liquidação</t>
        </r>
      </text>
    </comment>
    <comment ref="J9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M9" authorId="0">
      <text>
        <r>
          <rPr>
            <sz val="9"/>
            <rFont val="SimSun"/>
            <family val="0"/>
          </rPr>
          <t>ĀĀĀĀĀTHIAGO:
Média arredondada.</t>
        </r>
      </text>
    </comment>
  </commentList>
</comments>
</file>

<file path=xl/comments10.xml><?xml version="1.0" encoding="utf-8"?>
<comments xmlns="http://schemas.openxmlformats.org/spreadsheetml/2006/main">
  <authors>
    <author> </author>
  </authors>
  <commentList>
    <comment ref="A81" authorId="0">
      <text>
        <r>
          <rPr>
            <sz val="9"/>
            <rFont val="SimSun"/>
            <family val="0"/>
          </rPr>
          <t>ĀĀĀĀĀTHIAGO:
MATERIAL DE EXPEDIENTE  DE PROCESSAMENTO DE DADOS</t>
        </r>
      </text>
    </comment>
    <comment ref="A146" authorId="0">
      <text>
        <r>
          <rPr>
            <sz val="9"/>
            <rFont val="SimSun"/>
            <family val="0"/>
          </rPr>
          <t>ĀĀĀĀĀTHIAGO:
MATERIAL DE CONSUMO DE PROCESSAMENTO DE DADOS</t>
        </r>
      </text>
    </comment>
    <comment ref="D9" authorId="0">
      <text>
        <r>
          <rPr>
            <sz val="9"/>
            <rFont val="SimSun"/>
            <family val="0"/>
          </rPr>
          <t>ĀĀĀĀĀTHIAGO:
Média arredondada</t>
        </r>
      </text>
    </comment>
    <comment ref="D89" authorId="0">
      <text>
        <r>
          <rPr>
            <sz val="9"/>
            <rFont val="SimSun"/>
            <family val="0"/>
          </rPr>
          <t>ĀĀĀĀĀTHIAGO:
Média arredondada</t>
        </r>
      </text>
    </comment>
    <comment ref="D100" authorId="0">
      <text>
        <r>
          <rPr>
            <sz val="9"/>
            <rFont val="SimSun"/>
            <family val="0"/>
          </rPr>
          <t>ĀĀĀĀĀTHIAGO:
Média arredondada</t>
        </r>
      </text>
    </comment>
    <comment ref="D112" authorId="0">
      <text>
        <r>
          <rPr>
            <sz val="9"/>
            <rFont val="SimSun"/>
            <family val="0"/>
          </rPr>
          <t>ĀĀĀĀĀTHIAGO:
Média arredondada</t>
        </r>
      </text>
    </comment>
    <comment ref="D126" authorId="0">
      <text>
        <r>
          <rPr>
            <sz val="9"/>
            <rFont val="SimSun"/>
            <family val="0"/>
          </rPr>
          <t>ĀĀĀĀĀTHIAGO:
Média arredondada</t>
        </r>
      </text>
    </comment>
    <comment ref="D145" authorId="0">
      <text>
        <r>
          <rPr>
            <sz val="9"/>
            <rFont val="SimSun"/>
            <family val="0"/>
          </rPr>
          <t>ĀĀĀĀĀTHIAGO:
Média arredondada</t>
        </r>
      </text>
    </comment>
    <comment ref="D154" authorId="0">
      <text>
        <r>
          <rPr>
            <sz val="9"/>
            <rFont val="SimSun"/>
            <family val="0"/>
          </rPr>
          <t>ĀĀĀĀĀTHIAGO:
Média arredondada</t>
        </r>
      </text>
    </comment>
    <comment ref="D163" authorId="0">
      <text>
        <r>
          <rPr>
            <sz val="9"/>
            <rFont val="SimSun"/>
            <family val="0"/>
          </rPr>
          <t>ĀĀĀĀĀTHIAGO:
Média arredondada</t>
        </r>
      </text>
    </comment>
    <comment ref="F8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88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99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111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125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144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153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162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G9" authorId="0">
      <text>
        <r>
          <rPr>
            <sz val="9"/>
            <rFont val="SimSun"/>
            <family val="0"/>
          </rPr>
          <t>ĀĀĀĀĀTHIAGO:
Média arredondada</t>
        </r>
      </text>
    </comment>
    <comment ref="G89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00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12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26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45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54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63" authorId="0">
      <text>
        <r>
          <rPr>
            <sz val="9"/>
            <rFont val="SimSun"/>
            <family val="0"/>
          </rPr>
          <t>ĀĀĀĀĀTHIAGO:
Média arredondada</t>
        </r>
      </text>
    </comment>
    <comment ref="J9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89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100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112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126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145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154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163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M9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89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100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112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126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145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154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163" authorId="0">
      <text>
        <r>
          <rPr>
            <sz val="9"/>
            <rFont val="SimSun"/>
            <family val="0"/>
          </rPr>
          <t>ĀĀĀĀĀTHIAGO:
Média arredondada.</t>
        </r>
      </text>
    </comment>
  </commentList>
</comments>
</file>

<file path=xl/comments11.xml><?xml version="1.0" encoding="utf-8"?>
<comments xmlns="http://schemas.openxmlformats.org/spreadsheetml/2006/main">
  <authors>
    <author> </author>
    <author>thiago.silva</author>
  </authors>
  <commentList>
    <comment ref="A81" authorId="0">
      <text>
        <r>
          <rPr>
            <sz val="9"/>
            <rFont val="SimSun"/>
            <family val="0"/>
          </rPr>
          <t>ĀĀĀĀĀTHIAGO:
MATERIAL DE EXPEDIENTE  DE PROCESSAMENTO DE DADOS</t>
        </r>
      </text>
    </comment>
    <comment ref="A146" authorId="0">
      <text>
        <r>
          <rPr>
            <sz val="9"/>
            <rFont val="SimSun"/>
            <family val="0"/>
          </rPr>
          <t>ĀĀĀĀĀTHIAGO:
MATERIAL DE CONSUMO DE PROCESSAMENTO DE DADOS</t>
        </r>
      </text>
    </comment>
    <comment ref="D9" authorId="0">
      <text>
        <r>
          <rPr>
            <sz val="9"/>
            <rFont val="SimSun"/>
            <family val="0"/>
          </rPr>
          <t>ĀĀĀĀĀTHIAGO:
Média arredondada</t>
        </r>
      </text>
    </comment>
    <comment ref="D88" authorId="0">
      <text>
        <r>
          <rPr>
            <sz val="9"/>
            <rFont val="SimSun"/>
            <family val="0"/>
          </rPr>
          <t>ĀĀĀĀĀTHIAGO:
Média arredondada</t>
        </r>
      </text>
    </comment>
    <comment ref="D99" authorId="0">
      <text>
        <r>
          <rPr>
            <sz val="9"/>
            <rFont val="SimSun"/>
            <family val="0"/>
          </rPr>
          <t>ĀĀĀĀĀTHIAGO:
Média arredondada</t>
        </r>
      </text>
    </comment>
    <comment ref="D111" authorId="0">
      <text>
        <r>
          <rPr>
            <sz val="9"/>
            <rFont val="SimSun"/>
            <family val="0"/>
          </rPr>
          <t>ĀĀĀĀĀTHIAGO:
Média arredondada</t>
        </r>
      </text>
    </comment>
    <comment ref="D125" authorId="0">
      <text>
        <r>
          <rPr>
            <sz val="9"/>
            <rFont val="SimSun"/>
            <family val="0"/>
          </rPr>
          <t>ĀĀĀĀĀTHIAGO:
Média arredondada</t>
        </r>
      </text>
    </comment>
    <comment ref="D144" authorId="0">
      <text>
        <r>
          <rPr>
            <sz val="9"/>
            <rFont val="SimSun"/>
            <family val="0"/>
          </rPr>
          <t>ĀĀĀĀĀTHIAGO:
Média arredondada</t>
        </r>
      </text>
    </comment>
    <comment ref="D153" authorId="0">
      <text>
        <r>
          <rPr>
            <sz val="9"/>
            <rFont val="SimSun"/>
            <family val="0"/>
          </rPr>
          <t>ĀĀĀĀĀTHIAGO:
Média arredondada</t>
        </r>
      </text>
    </comment>
    <comment ref="D162" authorId="0">
      <text>
        <r>
          <rPr>
            <sz val="9"/>
            <rFont val="SimSun"/>
            <family val="0"/>
          </rPr>
          <t>ĀĀĀĀĀTHIAGO:
Média arredondada</t>
        </r>
      </text>
    </comment>
    <comment ref="F8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87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98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110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124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143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152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161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G9" authorId="0">
      <text>
        <r>
          <rPr>
            <sz val="9"/>
            <rFont val="SimSun"/>
            <family val="0"/>
          </rPr>
          <t>ĀĀĀĀĀTHIAGO:
Média arredondada</t>
        </r>
      </text>
    </comment>
    <comment ref="G88" authorId="0">
      <text>
        <r>
          <rPr>
            <sz val="9"/>
            <rFont val="SimSun"/>
            <family val="0"/>
          </rPr>
          <t>ĀĀĀĀĀTHIAGO:
Média arredondada</t>
        </r>
      </text>
    </comment>
    <comment ref="G99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11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25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44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53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62" authorId="0">
      <text>
        <r>
          <rPr>
            <sz val="9"/>
            <rFont val="SimSun"/>
            <family val="0"/>
          </rPr>
          <t>ĀĀĀĀĀTHIAGO:
Média arredondada</t>
        </r>
      </text>
    </comment>
    <comment ref="J9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88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99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111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125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144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153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162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M9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88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99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111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125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144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153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162" authorId="0">
      <text>
        <r>
          <rPr>
            <sz val="9"/>
            <rFont val="SimSun"/>
            <family val="0"/>
          </rPr>
          <t>ĀĀĀĀĀTHIAGO:
Média arredondada.</t>
        </r>
      </text>
    </comment>
    <comment ref="F172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D173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73" authorId="0">
      <text>
        <r>
          <rPr>
            <sz val="9"/>
            <rFont val="SimSun"/>
            <family val="0"/>
          </rPr>
          <t>ĀĀĀĀĀTHIAGO:
Média arredondada</t>
        </r>
      </text>
    </comment>
    <comment ref="J173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M173" authorId="0">
      <text>
        <r>
          <rPr>
            <sz val="9"/>
            <rFont val="SimSun"/>
            <family val="0"/>
          </rPr>
          <t>ĀĀĀĀĀTHIAGO:
Média arredondada.</t>
        </r>
      </text>
    </comment>
    <comment ref="K122" authorId="1">
      <text>
        <r>
          <rPr>
            <b/>
            <sz val="1"/>
            <color indexed="63"/>
            <rFont val="Arial"/>
            <family val="2"/>
          </rPr>
          <t>Āthiago.silva:
Lançamento complementar em setembro.</t>
        </r>
      </text>
    </comment>
  </commentList>
</comments>
</file>

<file path=xl/comments12.xml><?xml version="1.0" encoding="utf-8"?>
<comments xmlns="http://schemas.openxmlformats.org/spreadsheetml/2006/main">
  <authors>
    <author> </author>
  </authors>
  <commentList>
    <comment ref="F8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D9" authorId="0">
      <text>
        <r>
          <rPr>
            <sz val="9"/>
            <rFont val="SimSun"/>
            <family val="0"/>
          </rPr>
          <t>ĀĀĀĀĀTHIAGO:
Média arredondada</t>
        </r>
      </text>
    </comment>
    <comment ref="G9" authorId="0">
      <text>
        <r>
          <rPr>
            <sz val="9"/>
            <rFont val="SimSun"/>
            <family val="0"/>
          </rPr>
          <t>ĀĀĀĀĀTHIAGO:
Média arredondada</t>
        </r>
      </text>
    </comment>
    <comment ref="J9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M9" authorId="0">
      <text>
        <r>
          <rPr>
            <sz val="9"/>
            <rFont val="SimSun"/>
            <family val="0"/>
          </rPr>
          <t>ĀĀĀĀĀTHIAGO:
Média arredondada.</t>
        </r>
      </text>
    </comment>
    <comment ref="A81" authorId="0">
      <text>
        <r>
          <rPr>
            <sz val="9"/>
            <rFont val="SimSun"/>
            <family val="0"/>
          </rPr>
          <t>ĀĀĀĀĀTHIAGO:
MATERIAL DE EXPEDIENTE  DE PROCESSAMENTO DE DADOS</t>
        </r>
      </text>
    </comment>
    <comment ref="F87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D88" authorId="0">
      <text>
        <r>
          <rPr>
            <sz val="9"/>
            <rFont val="SimSun"/>
            <family val="0"/>
          </rPr>
          <t>ĀĀĀĀĀTHIAGO:
Média arredondada</t>
        </r>
      </text>
    </comment>
    <comment ref="G88" authorId="0">
      <text>
        <r>
          <rPr>
            <sz val="9"/>
            <rFont val="SimSun"/>
            <family val="0"/>
          </rPr>
          <t>ĀĀĀĀĀTHIAGO:
Média arredondada</t>
        </r>
      </text>
    </comment>
    <comment ref="J88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M88" authorId="0">
      <text>
        <r>
          <rPr>
            <sz val="9"/>
            <rFont val="SimSun"/>
            <family val="0"/>
          </rPr>
          <t>ĀĀĀĀĀTHIAGO:
Média arredondada.</t>
        </r>
      </text>
    </comment>
    <comment ref="D99" authorId="0">
      <text>
        <r>
          <rPr>
            <sz val="9"/>
            <rFont val="SimSun"/>
            <family val="0"/>
          </rPr>
          <t>ĀĀĀĀĀTHIAGO:
Média arredondada</t>
        </r>
      </text>
    </comment>
    <comment ref="G99" authorId="0">
      <text>
        <r>
          <rPr>
            <sz val="9"/>
            <rFont val="SimSun"/>
            <family val="0"/>
          </rPr>
          <t>ĀĀĀĀĀTHIAGO:
Média arredondada</t>
        </r>
      </text>
    </comment>
    <comment ref="J99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M99" authorId="0">
      <text>
        <r>
          <rPr>
            <sz val="9"/>
            <rFont val="SimSun"/>
            <family val="0"/>
          </rPr>
          <t>ĀĀĀĀĀTHIAGO:
Média arredondada.</t>
        </r>
      </text>
    </comment>
    <comment ref="D111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11" authorId="0">
      <text>
        <r>
          <rPr>
            <sz val="9"/>
            <rFont val="SimSun"/>
            <family val="0"/>
          </rPr>
          <t>ĀĀĀĀĀTHIAGO:
Média arredondada</t>
        </r>
      </text>
    </comment>
    <comment ref="J111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M111" authorId="0">
      <text>
        <r>
          <rPr>
            <sz val="9"/>
            <rFont val="SimSun"/>
            <family val="0"/>
          </rPr>
          <t>ĀĀĀĀĀTHIAGO:
Média arredondada.</t>
        </r>
      </text>
    </comment>
    <comment ref="F124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D125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25" authorId="0">
      <text>
        <r>
          <rPr>
            <sz val="9"/>
            <rFont val="SimSun"/>
            <family val="0"/>
          </rPr>
          <t>ĀĀĀĀĀTHIAGO:
Média arredondada</t>
        </r>
      </text>
    </comment>
    <comment ref="J125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M125" authorId="0">
      <text>
        <r>
          <rPr>
            <sz val="9"/>
            <rFont val="SimSun"/>
            <family val="0"/>
          </rPr>
          <t>ĀĀĀĀĀTHIAGO:
Média arredondada.</t>
        </r>
      </text>
    </comment>
    <comment ref="F144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D145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45" authorId="0">
      <text>
        <r>
          <rPr>
            <sz val="9"/>
            <rFont val="SimSun"/>
            <family val="0"/>
          </rPr>
          <t>ĀĀĀĀĀTHIAGO:
Média arredondada</t>
        </r>
      </text>
    </comment>
    <comment ref="J145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M145" authorId="0">
      <text>
        <r>
          <rPr>
            <sz val="9"/>
            <rFont val="SimSun"/>
            <family val="0"/>
          </rPr>
          <t>ĀĀĀĀĀTHIAGO:
Média arredondada.</t>
        </r>
      </text>
    </comment>
    <comment ref="A147" authorId="0">
      <text>
        <r>
          <rPr>
            <sz val="9"/>
            <rFont val="SimSun"/>
            <family val="0"/>
          </rPr>
          <t>ĀĀĀĀĀTHIAGO:
MATERIAL DE CONSUMO DE PROCESSAMENTO DE DADOS</t>
        </r>
      </text>
    </comment>
    <comment ref="F153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D154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54" authorId="0">
      <text>
        <r>
          <rPr>
            <sz val="9"/>
            <rFont val="SimSun"/>
            <family val="0"/>
          </rPr>
          <t>ĀĀĀĀĀTHIAGO:
Média arredondada</t>
        </r>
      </text>
    </comment>
    <comment ref="J154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M154" authorId="0">
      <text>
        <r>
          <rPr>
            <sz val="9"/>
            <rFont val="SimSun"/>
            <family val="0"/>
          </rPr>
          <t>ĀĀĀĀĀTHIAGO:
Média arredondada.</t>
        </r>
      </text>
    </comment>
    <comment ref="F162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D163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63" authorId="0">
      <text>
        <r>
          <rPr>
            <sz val="9"/>
            <rFont val="SimSun"/>
            <family val="0"/>
          </rPr>
          <t>ĀĀĀĀĀTHIAGO:
Média arredondada</t>
        </r>
      </text>
    </comment>
    <comment ref="J163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M163" authorId="0">
      <text>
        <r>
          <rPr>
            <sz val="9"/>
            <rFont val="SimSun"/>
            <family val="0"/>
          </rPr>
          <t>ĀĀĀĀĀTHIAGO:
Média arredondada.</t>
        </r>
      </text>
    </comment>
    <comment ref="F173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D174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74" authorId="0">
      <text>
        <r>
          <rPr>
            <sz val="9"/>
            <rFont val="SimSun"/>
            <family val="0"/>
          </rPr>
          <t>ĀĀĀĀĀTHIAGO:
Média arredondada</t>
        </r>
      </text>
    </comment>
    <comment ref="J174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M174" authorId="0">
      <text>
        <r>
          <rPr>
            <sz val="9"/>
            <rFont val="SimSun"/>
            <family val="0"/>
          </rPr>
          <t>ĀĀĀĀĀTHIAGO:
Média arredondada.</t>
        </r>
      </text>
    </comment>
    <comment ref="F98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110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82" authorId="0">
      <text>
        <r>
          <rPr>
            <sz val="9"/>
            <rFont val="SimSun"/>
            <family val="0"/>
          </rPr>
          <t>ĀĀĀĀĀTHIAGO:
MATERIAL DE EXPEDIENTE  DE PROCESSAMENTO DE DADOS</t>
        </r>
      </text>
    </comment>
    <comment ref="A133" authorId="0">
      <text>
        <r>
          <rPr>
            <sz val="9"/>
            <rFont val="SimSun"/>
            <family val="0"/>
          </rPr>
          <t>ĀĀĀĀĀTHIAGO:
MATERIAL DE CONSUMO DE PROCESSAMENTO DE DADOS</t>
        </r>
      </text>
    </comment>
    <comment ref="D9" authorId="0">
      <text>
        <r>
          <rPr>
            <sz val="9"/>
            <rFont val="SimSun"/>
            <family val="0"/>
          </rPr>
          <t>ĀĀĀĀĀTHIAGO:
Média arredondada</t>
        </r>
      </text>
    </comment>
    <comment ref="E76" authorId="0">
      <text>
        <r>
          <rPr>
            <sz val="9"/>
            <rFont val="SimSun"/>
            <family val="0"/>
          </rPr>
          <t>ĀĀĀĀĀTHIAGO:
AJUSTADO TOTAL EM 0,01 DE 91,99 P/ 91,98 MANTENDO O VR UNIT E A QTDE</t>
        </r>
      </text>
    </comment>
    <comment ref="F8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G9" authorId="0">
      <text>
        <r>
          <rPr>
            <sz val="9"/>
            <rFont val="SimSun"/>
            <family val="0"/>
          </rPr>
          <t>ĀĀĀĀĀTHIAGO:
Média arredondada</t>
        </r>
      </text>
    </comment>
    <comment ref="H130" authorId="0">
      <text>
        <r>
          <rPr>
            <sz val="9"/>
            <rFont val="SimSun"/>
            <family val="0"/>
          </rPr>
          <t>ĀĀĀĀĀTHIAGO:
Contabilizado em aba de liquidação</t>
        </r>
      </text>
    </comment>
    <comment ref="J9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M9" authorId="0">
      <text>
        <r>
          <rPr>
            <sz val="9"/>
            <rFont val="SimSun"/>
            <family val="0"/>
          </rPr>
          <t>ĀĀĀĀĀTHIAGO:
Média arredondada.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A82" authorId="0">
      <text>
        <r>
          <rPr>
            <sz val="9"/>
            <rFont val="SimSun"/>
            <family val="0"/>
          </rPr>
          <t>ĀĀĀĀĀTHIAGO:
MATERIAL DE EXPEDIENTE  DE PROCESSAMENTO DE DADOS</t>
        </r>
      </text>
    </comment>
    <comment ref="A134" authorId="0">
      <text>
        <r>
          <rPr>
            <sz val="9"/>
            <rFont val="SimSun"/>
            <family val="0"/>
          </rPr>
          <t>ĀĀĀĀĀTHIAGO:
MATERIAL DE CONSUMO DE PROCESSAMENTO DE DADOS</t>
        </r>
      </text>
    </comment>
    <comment ref="D9" authorId="0">
      <text>
        <r>
          <rPr>
            <sz val="9"/>
            <rFont val="SimSun"/>
            <family val="0"/>
          </rPr>
          <t>ĀĀĀĀĀTHIAGO:
Média arredondada</t>
        </r>
      </text>
    </comment>
    <comment ref="E76" authorId="0">
      <text>
        <r>
          <rPr>
            <sz val="9"/>
            <rFont val="SimSun"/>
            <family val="0"/>
          </rPr>
          <t>ĀĀĀĀĀTHIAGO:
AJUSTADO TOTAL EM 0,01 DE 91,99 P/ 91,98 MANTENDO O VR UNIT E A QTDE</t>
        </r>
      </text>
    </comment>
    <comment ref="F8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G9" authorId="0">
      <text>
        <r>
          <rPr>
            <sz val="9"/>
            <rFont val="SimSun"/>
            <family val="0"/>
          </rPr>
          <t>ĀĀĀĀĀTHIAGO:
Média arredondada</t>
        </r>
      </text>
    </comment>
    <comment ref="H131" authorId="0">
      <text>
        <r>
          <rPr>
            <sz val="9"/>
            <rFont val="SimSun"/>
            <family val="0"/>
          </rPr>
          <t>ĀĀĀĀĀHAVIAM SIDO LANÇADOS R$ 116,25; MAS ESSE TOTAL FOI ESTORNADO E LANÇADOS APENAS 42,75; QUE FOI A ENTRADA REAL QUE FALTAVA, DISCRIMINAÇÃO NO EMPENHO 10/2020; LIQUIDAÇÃO 626, ESTORNO 17, LIQUIDAÇÃO 627.</t>
        </r>
      </text>
    </comment>
    <comment ref="J9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M9" authorId="0">
      <text>
        <r>
          <rPr>
            <sz val="9"/>
            <rFont val="SimSun"/>
            <family val="0"/>
          </rPr>
          <t>ĀĀĀĀĀTHIAGO:
Média arredondada.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A82" authorId="0">
      <text>
        <r>
          <rPr>
            <sz val="9"/>
            <rFont val="SimSun"/>
            <family val="0"/>
          </rPr>
          <t>ĀĀĀĀĀTHIAGO:
MATERIAL DE EXPEDIENTE  DE PROCESSAMENTO DE DADOS</t>
        </r>
      </text>
    </comment>
    <comment ref="A134" authorId="0">
      <text>
        <r>
          <rPr>
            <sz val="9"/>
            <rFont val="SimSun"/>
            <family val="0"/>
          </rPr>
          <t>ĀĀĀĀĀTHIAGO:
MATERIAL DE CONSUMO DE PROCESSAMENTO DE DADOS</t>
        </r>
      </text>
    </comment>
    <comment ref="D9" authorId="0">
      <text>
        <r>
          <rPr>
            <sz val="9"/>
            <rFont val="SimSun"/>
            <family val="0"/>
          </rPr>
          <t>ĀĀĀĀĀTHIAGO:
Média arredondada</t>
        </r>
      </text>
    </comment>
    <comment ref="E76" authorId="0">
      <text>
        <r>
          <rPr>
            <sz val="9"/>
            <rFont val="SimSun"/>
            <family val="0"/>
          </rPr>
          <t>ĀĀĀĀĀTHIAGO:
AJUSTADO TOTAL EM 0,01 DE 91,99 P/ 91,98 MANTENDO O VR UNIT E A QTDE</t>
        </r>
      </text>
    </comment>
    <comment ref="F8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G9" authorId="0">
      <text>
        <r>
          <rPr>
            <sz val="9"/>
            <rFont val="SimSun"/>
            <family val="0"/>
          </rPr>
          <t>ĀĀĀĀĀTHIAGO:
Média arredondada</t>
        </r>
      </text>
    </comment>
    <comment ref="H131" authorId="0">
      <text>
        <r>
          <rPr>
            <sz val="9"/>
            <rFont val="SimSun"/>
            <family val="0"/>
          </rPr>
          <t>ĀĀĀĀĀHAVIAM SIDO LANÇADOS R$ 116,25; MAS ESSE TOTAL FOI ESTORNADO E LANÇADOS APENAS 42,75; QUE FOI A ENTRADA REAL QUE FALTAVA, DISCRIMINAÇÃO NO EMPENHO 10/2020; LIQUIDAÇÃO 626, ESTORNO 17, LIQUIDAÇÃO 627.</t>
        </r>
      </text>
    </comment>
    <comment ref="J9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M9" authorId="0">
      <text>
        <r>
          <rPr>
            <sz val="9"/>
            <rFont val="SimSun"/>
            <family val="0"/>
          </rPr>
          <t>ĀĀĀĀĀTHIAGO:
Média arredondada.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A82" authorId="0">
      <text>
        <r>
          <rPr>
            <sz val="9"/>
            <rFont val="SimSun"/>
            <family val="0"/>
          </rPr>
          <t>ĀĀĀĀĀTHIAGO:
MATERIAL DE EXPEDIENTE  DE PROCESSAMENTO DE DADOS</t>
        </r>
      </text>
    </comment>
    <comment ref="A134" authorId="0">
      <text>
        <r>
          <rPr>
            <sz val="9"/>
            <rFont val="SimSun"/>
            <family val="0"/>
          </rPr>
          <t>ĀĀĀĀĀTHIAGO:
MATERIAL DE CONSUMO DE PROCESSAMENTO DE DADOS</t>
        </r>
      </text>
    </comment>
    <comment ref="D9" authorId="0">
      <text>
        <r>
          <rPr>
            <sz val="9"/>
            <rFont val="SimSun"/>
            <family val="0"/>
          </rPr>
          <t>ĀĀĀĀĀTHIAGO:
Média arredondada</t>
        </r>
      </text>
    </comment>
    <comment ref="E76" authorId="0">
      <text>
        <r>
          <rPr>
            <sz val="9"/>
            <rFont val="SimSun"/>
            <family val="0"/>
          </rPr>
          <t>ĀĀĀĀĀTHIAGO:
AJUSTADO TOTAL EM 0,01 DE 91,99 P/ 91,98 MANTENDO O VR UNIT E A QTDE</t>
        </r>
      </text>
    </comment>
    <comment ref="F8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G9" authorId="0">
      <text>
        <r>
          <rPr>
            <sz val="9"/>
            <rFont val="SimSun"/>
            <family val="0"/>
          </rPr>
          <t>ĀĀĀĀĀTHIAGO:
Média arredondada</t>
        </r>
      </text>
    </comment>
    <comment ref="H131" authorId="0">
      <text>
        <r>
          <rPr>
            <sz val="9"/>
            <rFont val="SimSun"/>
            <family val="0"/>
          </rPr>
          <t>ĀĀĀĀĀHAVIAM SIDO LANÇADOS R$ 116,25; MAS ESSE TOTAL FOI ESTORNADO E LANÇADOS APENAS 42,75; QUE FOI A ENTRADA REAL QUE FALTAVA, DISCRIMINAÇÃO NO EMPENHO 10/2020; LIQUIDAÇÃO 626, ESTORNO 17, LIQUIDAÇÃO 627.</t>
        </r>
      </text>
    </comment>
    <comment ref="J9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M9" authorId="0">
      <text>
        <r>
          <rPr>
            <sz val="9"/>
            <rFont val="SimSun"/>
            <family val="0"/>
          </rPr>
          <t>ĀĀĀĀĀTHIAGO:
Média arredondada.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A81" authorId="0">
      <text>
        <r>
          <rPr>
            <sz val="9"/>
            <rFont val="SimSun"/>
            <family val="0"/>
          </rPr>
          <t>ĀĀĀĀĀTHIAGO:
MATERIAL DE EXPEDIENTE  DE PROCESSAMENTO DE DADOS</t>
        </r>
      </text>
    </comment>
    <comment ref="A152" authorId="0">
      <text>
        <r>
          <rPr>
            <sz val="9"/>
            <rFont val="SimSun"/>
            <family val="0"/>
          </rPr>
          <t>ĀĀĀĀĀTHIAGO:
MATERIAL DE CONSUMO DE PROCESSAMENTO DE DADOS</t>
        </r>
      </text>
    </comment>
    <comment ref="D9" authorId="0">
      <text>
        <r>
          <rPr>
            <sz val="9"/>
            <rFont val="SimSun"/>
            <family val="0"/>
          </rPr>
          <t>ĀĀĀĀĀTHIAGO:
Média arredondada</t>
        </r>
      </text>
    </comment>
    <comment ref="D90" authorId="0">
      <text>
        <r>
          <rPr>
            <sz val="9"/>
            <rFont val="SimSun"/>
            <family val="0"/>
          </rPr>
          <t>ĀĀĀĀĀTHIAGO:
Média arredondada</t>
        </r>
      </text>
    </comment>
    <comment ref="D101" authorId="0">
      <text>
        <r>
          <rPr>
            <sz val="9"/>
            <rFont val="SimSun"/>
            <family val="0"/>
          </rPr>
          <t>ĀĀĀĀĀTHIAGO:
Média arredondada</t>
        </r>
      </text>
    </comment>
    <comment ref="D115" authorId="0">
      <text>
        <r>
          <rPr>
            <sz val="9"/>
            <rFont val="SimSun"/>
            <family val="0"/>
          </rPr>
          <t>ĀĀĀĀĀTHIAGO:
Média arredondada</t>
        </r>
      </text>
    </comment>
    <comment ref="D131" authorId="0">
      <text>
        <r>
          <rPr>
            <sz val="9"/>
            <rFont val="SimSun"/>
            <family val="0"/>
          </rPr>
          <t>ĀĀĀĀĀTHIAGO:
Média arredondada</t>
        </r>
      </text>
    </comment>
    <comment ref="D150" authorId="0">
      <text>
        <r>
          <rPr>
            <sz val="9"/>
            <rFont val="SimSun"/>
            <family val="0"/>
          </rPr>
          <t>ĀĀĀĀĀTHIAGO:
Média arredondada</t>
        </r>
      </text>
    </comment>
    <comment ref="D161" authorId="0">
      <text>
        <r>
          <rPr>
            <sz val="9"/>
            <rFont val="SimSun"/>
            <family val="0"/>
          </rPr>
          <t>ĀĀĀĀĀTHIAGO:
Média arredondada</t>
        </r>
      </text>
    </comment>
    <comment ref="D172" authorId="0">
      <text>
        <r>
          <rPr>
            <sz val="9"/>
            <rFont val="SimSun"/>
            <family val="0"/>
          </rPr>
          <t>ĀĀĀĀĀTHIAGO:
Média arredondada</t>
        </r>
      </text>
    </comment>
    <comment ref="E75" authorId="0">
      <text>
        <r>
          <rPr>
            <sz val="9"/>
            <rFont val="SimSun"/>
            <family val="0"/>
          </rPr>
          <t>ĀĀĀĀĀTHIAGO:
AJUSTADO TOTAL EM 0,01 DE 91,99 P/ 91,98 MANTENDO O VR UNIT E A QTDE</t>
        </r>
      </text>
    </comment>
    <comment ref="F8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89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100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114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130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149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160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171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G9" authorId="0">
      <text>
        <r>
          <rPr>
            <sz val="9"/>
            <rFont val="SimSun"/>
            <family val="0"/>
          </rPr>
          <t>ĀĀĀĀĀTHIAGO:
Média arredondada</t>
        </r>
      </text>
    </comment>
    <comment ref="G90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01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15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31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50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61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72" authorId="0">
      <text>
        <r>
          <rPr>
            <sz val="9"/>
            <rFont val="SimSun"/>
            <family val="0"/>
          </rPr>
          <t>ĀĀĀĀĀTHIAGO:
Média arredondada</t>
        </r>
      </text>
    </comment>
    <comment ref="J9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90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101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115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131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150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161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172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M9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90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101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115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131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150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161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172" authorId="0">
      <text>
        <r>
          <rPr>
            <sz val="9"/>
            <rFont val="SimSun"/>
            <family val="0"/>
          </rPr>
          <t>ĀĀĀĀĀTHIAGO:
Média arredondada.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A80" authorId="0">
      <text>
        <r>
          <rPr>
            <sz val="9"/>
            <rFont val="SimSun"/>
            <family val="0"/>
          </rPr>
          <t>ĀĀĀĀĀTHIAGO:
MATERIAL DE EXPEDIENTE  DE PROCESSAMENTO DE DADOS</t>
        </r>
      </text>
    </comment>
    <comment ref="A143" authorId="0">
      <text>
        <r>
          <rPr>
            <sz val="9"/>
            <rFont val="SimSun"/>
            <family val="0"/>
          </rPr>
          <t>ĀĀĀĀĀTHIAGO:
MATERIAL DE CONSUMO DE PROCESSAMENTO DE DADOS</t>
        </r>
      </text>
    </comment>
    <comment ref="D9" authorId="0">
      <text>
        <r>
          <rPr>
            <sz val="9"/>
            <rFont val="SimSun"/>
            <family val="0"/>
          </rPr>
          <t>ĀĀĀĀĀTHIAGO:
Média arredondada</t>
        </r>
      </text>
    </comment>
    <comment ref="D88" authorId="0">
      <text>
        <r>
          <rPr>
            <sz val="9"/>
            <rFont val="SimSun"/>
            <family val="0"/>
          </rPr>
          <t>ĀĀĀĀĀTHIAGO:
Média arredondada</t>
        </r>
      </text>
    </comment>
    <comment ref="D99" authorId="0">
      <text>
        <r>
          <rPr>
            <sz val="9"/>
            <rFont val="SimSun"/>
            <family val="0"/>
          </rPr>
          <t>ĀĀĀĀĀTHIAGO:
Média arredondada</t>
        </r>
      </text>
    </comment>
    <comment ref="D111" authorId="0">
      <text>
        <r>
          <rPr>
            <sz val="9"/>
            <rFont val="SimSun"/>
            <family val="0"/>
          </rPr>
          <t>ĀĀĀĀĀTHIAGO:
Média arredondada</t>
        </r>
      </text>
    </comment>
    <comment ref="D125" authorId="0">
      <text>
        <r>
          <rPr>
            <sz val="9"/>
            <rFont val="SimSun"/>
            <family val="0"/>
          </rPr>
          <t>ĀĀĀĀĀTHIAGO:
Média arredondada</t>
        </r>
      </text>
    </comment>
    <comment ref="D142" authorId="0">
      <text>
        <r>
          <rPr>
            <sz val="9"/>
            <rFont val="SimSun"/>
            <family val="0"/>
          </rPr>
          <t>ĀĀĀĀĀTHIAGO:
Média arredondada</t>
        </r>
      </text>
    </comment>
    <comment ref="D151" authorId="0">
      <text>
        <r>
          <rPr>
            <sz val="9"/>
            <rFont val="SimSun"/>
            <family val="0"/>
          </rPr>
          <t>ĀĀĀĀĀTHIAGO:
Média arredondada</t>
        </r>
      </text>
    </comment>
    <comment ref="D160" authorId="0">
      <text>
        <r>
          <rPr>
            <sz val="9"/>
            <rFont val="SimSun"/>
            <family val="0"/>
          </rPr>
          <t>ĀĀĀĀĀTHIAGO:
Média arredondada</t>
        </r>
      </text>
    </comment>
    <comment ref="E74" authorId="0">
      <text>
        <r>
          <rPr>
            <sz val="9"/>
            <rFont val="SimSun"/>
            <family val="0"/>
          </rPr>
          <t>ĀĀĀĀĀTHIAGO:
AJUSTADO TOTAL EM 0,01 DE 91,99 P/ 91,98 MANTENDO O VR UNIT E A QTDE</t>
        </r>
      </text>
    </comment>
    <comment ref="F8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87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98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110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124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141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150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159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G9" authorId="0">
      <text>
        <r>
          <rPr>
            <sz val="9"/>
            <rFont val="SimSun"/>
            <family val="0"/>
          </rPr>
          <t>ĀĀĀĀĀTHIAGO:
Média arredondada</t>
        </r>
      </text>
    </comment>
    <comment ref="G88" authorId="0">
      <text>
        <r>
          <rPr>
            <sz val="9"/>
            <rFont val="SimSun"/>
            <family val="0"/>
          </rPr>
          <t>ĀĀĀĀĀTHIAGO:
Média arredondada</t>
        </r>
      </text>
    </comment>
    <comment ref="G99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11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25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42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51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60" authorId="0">
      <text>
        <r>
          <rPr>
            <sz val="9"/>
            <rFont val="SimSun"/>
            <family val="0"/>
          </rPr>
          <t>ĀĀĀĀĀTHIAGO:
Média arredondada</t>
        </r>
      </text>
    </comment>
    <comment ref="J9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88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99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111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125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142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151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160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M9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88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99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111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125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142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151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160" authorId="0">
      <text>
        <r>
          <rPr>
            <sz val="9"/>
            <rFont val="SimSun"/>
            <family val="0"/>
          </rPr>
          <t>ĀĀĀĀĀTHIAGO:
Média arredondada.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A80" authorId="0">
      <text>
        <r>
          <rPr>
            <sz val="9"/>
            <rFont val="SimSun"/>
            <family val="0"/>
          </rPr>
          <t>ĀĀĀĀĀTHIAGO:
MATERIAL DE EXPEDIENTE  DE PROCESSAMENTO DE DADOS</t>
        </r>
      </text>
    </comment>
    <comment ref="A145" authorId="0">
      <text>
        <r>
          <rPr>
            <sz val="9"/>
            <rFont val="SimSun"/>
            <family val="0"/>
          </rPr>
          <t>ĀĀĀĀĀTHIAGO:
MATERIAL DE CONSUMO DE PROCESSAMENTO DE DADOS</t>
        </r>
      </text>
    </comment>
    <comment ref="D9" authorId="0">
      <text>
        <r>
          <rPr>
            <sz val="9"/>
            <rFont val="SimSun"/>
            <family val="0"/>
          </rPr>
          <t>ĀĀĀĀĀTHIAGO:
Média arredondada</t>
        </r>
      </text>
    </comment>
    <comment ref="D88" authorId="0">
      <text>
        <r>
          <rPr>
            <sz val="9"/>
            <rFont val="SimSun"/>
            <family val="0"/>
          </rPr>
          <t>ĀĀĀĀĀTHIAGO:
Média arredondada</t>
        </r>
      </text>
    </comment>
    <comment ref="D99" authorId="0">
      <text>
        <r>
          <rPr>
            <sz val="9"/>
            <rFont val="SimSun"/>
            <family val="0"/>
          </rPr>
          <t>ĀĀĀĀĀTHIAGO:
Média arredondada</t>
        </r>
      </text>
    </comment>
    <comment ref="D111" authorId="0">
      <text>
        <r>
          <rPr>
            <sz val="9"/>
            <rFont val="SimSun"/>
            <family val="0"/>
          </rPr>
          <t>ĀĀĀĀĀTHIAGO:
Média arredondada</t>
        </r>
      </text>
    </comment>
    <comment ref="D125" authorId="0">
      <text>
        <r>
          <rPr>
            <sz val="9"/>
            <rFont val="SimSun"/>
            <family val="0"/>
          </rPr>
          <t>ĀĀĀĀĀTHIAGO:
Média arredondada</t>
        </r>
      </text>
    </comment>
    <comment ref="D144" authorId="0">
      <text>
        <r>
          <rPr>
            <sz val="9"/>
            <rFont val="SimSun"/>
            <family val="0"/>
          </rPr>
          <t>ĀĀĀĀĀTHIAGO:
Média arredondada</t>
        </r>
      </text>
    </comment>
    <comment ref="D153" authorId="0">
      <text>
        <r>
          <rPr>
            <sz val="9"/>
            <rFont val="SimSun"/>
            <family val="0"/>
          </rPr>
          <t>ĀĀĀĀĀTHIAGO:
Média arredondada</t>
        </r>
      </text>
    </comment>
    <comment ref="D162" authorId="0">
      <text>
        <r>
          <rPr>
            <sz val="9"/>
            <rFont val="SimSun"/>
            <family val="0"/>
          </rPr>
          <t>ĀĀĀĀĀTHIAGO:
Média arredondada</t>
        </r>
      </text>
    </comment>
    <comment ref="F8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87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98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110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124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143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152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161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G9" authorId="0">
      <text>
        <r>
          <rPr>
            <sz val="9"/>
            <rFont val="SimSun"/>
            <family val="0"/>
          </rPr>
          <t>ĀĀĀĀĀTHIAGO:
Média arredondada</t>
        </r>
      </text>
    </comment>
    <comment ref="G88" authorId="0">
      <text>
        <r>
          <rPr>
            <sz val="9"/>
            <rFont val="SimSun"/>
            <family val="0"/>
          </rPr>
          <t>ĀĀĀĀĀTHIAGO:
Média arredondada</t>
        </r>
      </text>
    </comment>
    <comment ref="G99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11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25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44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53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62" authorId="0">
      <text>
        <r>
          <rPr>
            <sz val="9"/>
            <rFont val="SimSun"/>
            <family val="0"/>
          </rPr>
          <t>ĀĀĀĀĀTHIAGO:
Média arredondada</t>
        </r>
      </text>
    </comment>
    <comment ref="J9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88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99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111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125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144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153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162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M9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88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99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111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125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144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153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162" authorId="0">
      <text>
        <r>
          <rPr>
            <sz val="9"/>
            <rFont val="SimSun"/>
            <family val="0"/>
          </rPr>
          <t>ĀĀĀĀĀTHIAGO:
Média arredondada.</t>
        </r>
      </text>
    </comment>
  </commentList>
</comments>
</file>

<file path=xl/comments9.xml><?xml version="1.0" encoding="utf-8"?>
<comments xmlns="http://schemas.openxmlformats.org/spreadsheetml/2006/main">
  <authors>
    <author> </author>
  </authors>
  <commentList>
    <comment ref="A81" authorId="0">
      <text>
        <r>
          <rPr>
            <sz val="9"/>
            <rFont val="SimSun"/>
            <family val="0"/>
          </rPr>
          <t>ĀĀĀĀĀTHIAGO:
MATERIAL DE EXPEDIENTE  DE PROCESSAMENTO DE DADOS</t>
        </r>
      </text>
    </comment>
    <comment ref="A146" authorId="0">
      <text>
        <r>
          <rPr>
            <sz val="9"/>
            <rFont val="SimSun"/>
            <family val="0"/>
          </rPr>
          <t>ĀĀĀĀĀTHIAGO:
MATERIAL DE CONSUMO DE PROCESSAMENTO DE DADOS</t>
        </r>
      </text>
    </comment>
    <comment ref="D9" authorId="0">
      <text>
        <r>
          <rPr>
            <sz val="9"/>
            <rFont val="SimSun"/>
            <family val="0"/>
          </rPr>
          <t>ĀĀĀĀĀTHIAGO:
Média arredondada</t>
        </r>
      </text>
    </comment>
    <comment ref="D89" authorId="0">
      <text>
        <r>
          <rPr>
            <sz val="9"/>
            <rFont val="SimSun"/>
            <family val="0"/>
          </rPr>
          <t>ĀĀĀĀĀTHIAGO:
Média arredondada</t>
        </r>
      </text>
    </comment>
    <comment ref="D100" authorId="0">
      <text>
        <r>
          <rPr>
            <sz val="9"/>
            <rFont val="SimSun"/>
            <family val="0"/>
          </rPr>
          <t>ĀĀĀĀĀTHIAGO:
Média arredondada</t>
        </r>
      </text>
    </comment>
    <comment ref="D112" authorId="0">
      <text>
        <r>
          <rPr>
            <sz val="9"/>
            <rFont val="SimSun"/>
            <family val="0"/>
          </rPr>
          <t>ĀĀĀĀĀTHIAGO:
Média arredondada</t>
        </r>
      </text>
    </comment>
    <comment ref="D126" authorId="0">
      <text>
        <r>
          <rPr>
            <sz val="9"/>
            <rFont val="SimSun"/>
            <family val="0"/>
          </rPr>
          <t>ĀĀĀĀĀTHIAGO:
Média arredondada</t>
        </r>
      </text>
    </comment>
    <comment ref="D145" authorId="0">
      <text>
        <r>
          <rPr>
            <sz val="9"/>
            <rFont val="SimSun"/>
            <family val="0"/>
          </rPr>
          <t>ĀĀĀĀĀTHIAGO:
Média arredondada</t>
        </r>
      </text>
    </comment>
    <comment ref="D154" authorId="0">
      <text>
        <r>
          <rPr>
            <sz val="9"/>
            <rFont val="SimSun"/>
            <family val="0"/>
          </rPr>
          <t>ĀĀĀĀĀTHIAGO:
Média arredondada</t>
        </r>
      </text>
    </comment>
    <comment ref="D163" authorId="0">
      <text>
        <r>
          <rPr>
            <sz val="9"/>
            <rFont val="SimSun"/>
            <family val="0"/>
          </rPr>
          <t>ĀĀĀĀĀTHIAGO:
Média arredondada</t>
        </r>
      </text>
    </comment>
    <comment ref="F8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88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99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111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125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144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153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F162" authorId="0">
      <text>
        <r>
          <rPr>
            <sz val="9"/>
            <rFont val="SimSun"/>
            <family val="0"/>
          </rPr>
          <t>ĀĀĀĀĀTHIAGO:
INCORPORAÇÃO FEITA EM LIQUIDAÇÃO</t>
        </r>
      </text>
    </comment>
    <comment ref="G9" authorId="0">
      <text>
        <r>
          <rPr>
            <sz val="9"/>
            <rFont val="SimSun"/>
            <family val="0"/>
          </rPr>
          <t>ĀĀĀĀĀTHIAGO:
Média arredondada</t>
        </r>
      </text>
    </comment>
    <comment ref="G89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00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12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26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45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54" authorId="0">
      <text>
        <r>
          <rPr>
            <sz val="9"/>
            <rFont val="SimSun"/>
            <family val="0"/>
          </rPr>
          <t>ĀĀĀĀĀTHIAGO:
Média arredondada</t>
        </r>
      </text>
    </comment>
    <comment ref="G163" authorId="0">
      <text>
        <r>
          <rPr>
            <sz val="9"/>
            <rFont val="SimSun"/>
            <family val="0"/>
          </rPr>
          <t>ĀĀĀĀĀTHIAGO:
Média arredondada</t>
        </r>
      </text>
    </comment>
    <comment ref="J9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89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100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112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126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145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154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J163" authorId="0">
      <text>
        <r>
          <rPr>
            <sz val="9"/>
            <rFont val="SimSun"/>
            <family val="0"/>
          </rPr>
          <t>ĀĀĀĀĀTHIAGO:
Igual o valor da entrada, quando só houver saídas.
Média, quando houver entrada com preço diferente.</t>
        </r>
      </text>
    </comment>
    <comment ref="M9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89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100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112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126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145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154" authorId="0">
      <text>
        <r>
          <rPr>
            <sz val="9"/>
            <rFont val="SimSun"/>
            <family val="0"/>
          </rPr>
          <t>ĀĀĀĀĀTHIAGO:
Média arredondada.</t>
        </r>
      </text>
    </comment>
    <comment ref="M163" authorId="0">
      <text>
        <r>
          <rPr>
            <sz val="9"/>
            <rFont val="SimSun"/>
            <family val="0"/>
          </rPr>
          <t>ĀĀĀĀĀTHIAGO:
Média arredondada.</t>
        </r>
      </text>
    </comment>
  </commentList>
</comments>
</file>

<file path=xl/sharedStrings.xml><?xml version="1.0" encoding="utf-8"?>
<sst xmlns="http://schemas.openxmlformats.org/spreadsheetml/2006/main" count="4469" uniqueCount="217">
  <si>
    <t>INSTITUTO DE PESQUISA E PLANEJAMENTO URBANO DE LONDRINA</t>
  </si>
  <si>
    <t>CNPJ: 74.125.063/0001-00</t>
  </si>
  <si>
    <t>Controle de Almoxarifado e Outros Estoques</t>
  </si>
  <si>
    <t>Referência: OUTUBRO de 2020</t>
  </si>
  <si>
    <t>Em 31/10/2020</t>
  </si>
  <si>
    <t>Saldo Inicial do Mês</t>
  </si>
  <si>
    <t>Entradas</t>
  </si>
  <si>
    <t>Saídas</t>
  </si>
  <si>
    <t>Saldo Final do Mês</t>
  </si>
  <si>
    <t>Descrição do Produto</t>
  </si>
  <si>
    <t xml:space="preserve">Unidade </t>
  </si>
  <si>
    <t>Qtde</t>
  </si>
  <si>
    <t>Valor
unitário</t>
  </si>
  <si>
    <t>Valor
total</t>
  </si>
  <si>
    <t>ALMOXARIFADO</t>
  </si>
  <si>
    <t>Contas Contábeis</t>
  </si>
  <si>
    <t>Material de Expediente</t>
  </si>
  <si>
    <t>Bibliocanto central</t>
  </si>
  <si>
    <t>unidade</t>
  </si>
  <si>
    <t>Bobina para ploter 90cm</t>
  </si>
  <si>
    <t xml:space="preserve">Caixa Arquivo Morto Polionda Cores Diversas </t>
  </si>
  <si>
    <t>Caixa Arquivo Polionda 380x29x17 - Vermelha</t>
  </si>
  <si>
    <t>Caixa Arquivo Polionda 380x29x17 - Amarela</t>
  </si>
  <si>
    <t>Caneta Esferográfica Azul</t>
  </si>
  <si>
    <t>Caneta Esferográfica Vermelha</t>
  </si>
  <si>
    <t>Caneta Marca Texto Amarelo Lighter</t>
  </si>
  <si>
    <t>Caneta Marca Texto Laranja Lighter</t>
  </si>
  <si>
    <t>Caneta Marca Texto Rosa Lighter</t>
  </si>
  <si>
    <t>Caneta Marca Texto Verde Lighter</t>
  </si>
  <si>
    <t>Caneta P/Retroprojetor Cores Variadas</t>
  </si>
  <si>
    <t xml:space="preserve">Cartolina Cores </t>
  </si>
  <si>
    <t>Clips nº 0 - caixa c/ 500gr</t>
  </si>
  <si>
    <t>caixa</t>
  </si>
  <si>
    <t>Clips nº 2 - caixa c/ 500gr</t>
  </si>
  <si>
    <t>Clips nº 3 - caixa c/ 500gr</t>
  </si>
  <si>
    <t>Clips nº 4 - caixa c/ 500gr</t>
  </si>
  <si>
    <t>Clips nº 6 - caixa c/ 500gr</t>
  </si>
  <si>
    <t>Clips nº 8 caixa c/ 500gr</t>
  </si>
  <si>
    <t>Cola branca em bastão 20gr - "cola quente"</t>
  </si>
  <si>
    <t>Cola Branca líquida 90gr</t>
  </si>
  <si>
    <t>DVD - regravável</t>
  </si>
  <si>
    <t>Envelope Kraft medindo 335X240</t>
  </si>
  <si>
    <t>Envelope Plástico Ofício PCT 100 Unidades</t>
  </si>
  <si>
    <t>Estilete   suporte  medindo 140 mm</t>
  </si>
  <si>
    <t>Estilete lâmina estreita</t>
  </si>
  <si>
    <t>Etiqueta adesiva A4  (100 fls)</t>
  </si>
  <si>
    <t>Fita Adesiva Transparente 50mm c/ 50 mts</t>
  </si>
  <si>
    <t>Fita Adesiva Marrom 50mm</t>
  </si>
  <si>
    <t>Fita Crepe 19mm</t>
  </si>
  <si>
    <t>Fita Crepe 50mm x 50m</t>
  </si>
  <si>
    <t>Furador Medio 20 fls</t>
  </si>
  <si>
    <t>Giz de cera "tipo estaca"</t>
  </si>
  <si>
    <t>Grafite nº 0.3</t>
  </si>
  <si>
    <t>estojo</t>
  </si>
  <si>
    <t>Grafite nº 0.5 - contém 12 unidades cada</t>
  </si>
  <si>
    <t>Grafite nº 0.9</t>
  </si>
  <si>
    <t>Grafite nº 2.0 mm - contém 06 unidades cada</t>
  </si>
  <si>
    <t>Grampo Galvanizado 26/6 C/5000</t>
  </si>
  <si>
    <t>Grampo Plástico  - para pasta</t>
  </si>
  <si>
    <t>Grampo trilho de metal  (jogo com 50 trilhos )</t>
  </si>
  <si>
    <t>Grampo para grampeador 9/10 - caixa com 5000</t>
  </si>
  <si>
    <t>Grampo para grampeador 9/14 - caixa com 5000</t>
  </si>
  <si>
    <t>Grampo para Gampreador 23/13 Caixa com 5000</t>
  </si>
  <si>
    <t>Grampo para Gampreador 23/08 Caixa com 5000</t>
  </si>
  <si>
    <t>Grampeador de metal médio 200 grampos 26/6</t>
  </si>
  <si>
    <t>Lâmina estreita p/ estilete c/ 10 unid</t>
  </si>
  <si>
    <t>Lâmina larga p/ estilete c/ 10unid</t>
  </si>
  <si>
    <t>Lápis grafitte n° 2</t>
  </si>
  <si>
    <t>Lápis preto n° 2</t>
  </si>
  <si>
    <t>Lapiseira ponta 0.5 Apple</t>
  </si>
  <si>
    <t>Papéis especiais cor branca (1 pc de 100 un mas restam 50 un)</t>
  </si>
  <si>
    <t>Papel A 4 colorido cor amarelo (pacote com 100 unidade cada)</t>
  </si>
  <si>
    <t>pacote</t>
  </si>
  <si>
    <t>Papel A 4 colorido cor azul  (pacote com 100 unidade cada)</t>
  </si>
  <si>
    <t>Papel A 4 colorido cor rosa (pacote com 100 unidade cada)</t>
  </si>
  <si>
    <t>Papel A 4 colorido cor verde  (pacote com 100 unidade cada)</t>
  </si>
  <si>
    <t>Papel A 4 Chamex Solution A4 - C10 Resmas</t>
  </si>
  <si>
    <t>Papel Kraft 80cm x 80 gr x 10 kg Bobina</t>
  </si>
  <si>
    <t>Papel para fax  216 mm X 30m</t>
  </si>
  <si>
    <t>Papel para plotter branco (bobina) - 610MMX45MT 75 GR</t>
  </si>
  <si>
    <t>Papel para plotter branco (bobina)  - 914MMX45MT 75 GR</t>
  </si>
  <si>
    <t>Papel vergê cor branco (pacote com 50 unidade cada)</t>
  </si>
  <si>
    <t>Pasta A/Z Lombo Estreito</t>
  </si>
  <si>
    <t>Pasta A/Z Lombo Largo</t>
  </si>
  <si>
    <t>Pasta polionda ofício 335x250x55mm</t>
  </si>
  <si>
    <t>Pasta Polionda 55mm - cores diversas</t>
  </si>
  <si>
    <t>Pasta c/grampo trilho cor- preto</t>
  </si>
  <si>
    <t>Perfurador de Papel 12cm 50 fls Dingli 4761</t>
  </si>
  <si>
    <t>Pincel Atomico Permanente Azul</t>
  </si>
  <si>
    <t>Protetor Solar FPS 50</t>
  </si>
  <si>
    <t>Roteador 300 mbps wireless</t>
  </si>
  <si>
    <t>Trena de 50 mts</t>
  </si>
  <si>
    <t>Umedecedor de dedo em gel 12gr</t>
  </si>
  <si>
    <t>Umedecedor de dedo em pasta 12gr</t>
  </si>
  <si>
    <t>Total Material de Expediente</t>
  </si>
  <si>
    <t>Outros Gêneros Alimentícios</t>
  </si>
  <si>
    <t>Açucar Cristal - pct 05 kg (doce sucar)</t>
  </si>
  <si>
    <t>Café Torrado Moído Embalado a Vacuo 500GR</t>
  </si>
  <si>
    <t>Total Outros Gêneros Alimentícios</t>
  </si>
  <si>
    <t>MATERIAL DE CONSUMO: COPA, COZINHA, LIMPEZA E OUTROS</t>
  </si>
  <si>
    <t>Copa e Cozinha</t>
  </si>
  <si>
    <t xml:space="preserve">Copo Desc. Total Plast 180 ML BR - 100 UND </t>
  </si>
  <si>
    <t xml:space="preserve">  </t>
  </si>
  <si>
    <t>Copo Desc. 300 ml c/ 100 unidades</t>
  </si>
  <si>
    <t>Copo Desc. 50 ml c/ 100 unidades</t>
  </si>
  <si>
    <t>Garrafa Termica  01 LTS</t>
  </si>
  <si>
    <t>Garrafa Termica  1,8 LTS</t>
  </si>
  <si>
    <t>Garrafa Termica Invicta 12 LTS</t>
  </si>
  <si>
    <t>Total Copa e Cozinha</t>
  </si>
  <si>
    <t>Material de Limpeza</t>
  </si>
  <si>
    <t xml:space="preserve">ÁLCOOL GEL 70% 500 ML </t>
  </si>
  <si>
    <t>Papel Higiênico Branco</t>
  </si>
  <si>
    <t>Papel Toalha  - rolo pct. Com 02 unidades</t>
  </si>
  <si>
    <t xml:space="preserve">Papel Toalha Interfolha Branco </t>
  </si>
  <si>
    <t>Sabonete Líquido -Erva Doce -GL 5L</t>
  </si>
  <si>
    <t>galão</t>
  </si>
  <si>
    <t>Sabonete Líquido -Erva Doce Treeon -GL 5L</t>
  </si>
  <si>
    <t>Saco de Lixo Preto 100 L C/100 UN</t>
  </si>
  <si>
    <t>Total Material de Consumo - Limpeza</t>
  </si>
  <si>
    <t>Material Eletrico e eltetrônico</t>
  </si>
  <si>
    <t>Cabo Cordão Paralelo</t>
  </si>
  <si>
    <t>metro</t>
  </si>
  <si>
    <t xml:space="preserve">Filtro de Linha </t>
  </si>
  <si>
    <t>Cabo Flexivel</t>
  </si>
  <si>
    <t>Canaleta</t>
  </si>
  <si>
    <t>Pino Macho</t>
  </si>
  <si>
    <t>Sensor de Presença Teto</t>
  </si>
  <si>
    <t xml:space="preserve">Senso de Presença Parede </t>
  </si>
  <si>
    <t>B Lux Adaptador universal 2p</t>
  </si>
  <si>
    <t xml:space="preserve">BATERIAS ELET. CONT. SOL. ACIDA LIQ.12V 45AH </t>
  </si>
  <si>
    <t>Pluzie 3283 tom vert 20 A</t>
  </si>
  <si>
    <t>Total - Material Eletrico e eltetrônico</t>
  </si>
  <si>
    <t>Material de Processamento de Dados</t>
  </si>
  <si>
    <t xml:space="preserve">CERTIFICADO DIGITAL E-CNP </t>
  </si>
  <si>
    <t xml:space="preserve">CERTIFICADO DIGITAL E-CPF A3 </t>
  </si>
  <si>
    <t>Memória DDR3 1600MHZ 4G OXY</t>
  </si>
  <si>
    <t>Total – Material de Processamento de Dados</t>
  </si>
  <si>
    <t>Material de Sinalização Visual e Afins</t>
  </si>
  <si>
    <t>Banner 0,90 x 1,20</t>
  </si>
  <si>
    <t>Banner 2,00 x 1,50</t>
  </si>
  <si>
    <t>Crachá de Identificação em PVC</t>
  </si>
  <si>
    <t>Total Material de Sinalização Visual e Afins</t>
  </si>
  <si>
    <t>Camisetas e Uniformes</t>
  </si>
  <si>
    <t>Camisetas IPPUL P</t>
  </si>
  <si>
    <t>Camisetas IPPUL M</t>
  </si>
  <si>
    <t>Camisetas IPPUL G</t>
  </si>
  <si>
    <t>Camisetas IPPUL GG</t>
  </si>
  <si>
    <t>Camisetas IPPUL EGG</t>
  </si>
  <si>
    <t>Total Camisetas e Uniformes</t>
  </si>
  <si>
    <t>OUTROS ESTOQUES</t>
  </si>
  <si>
    <t>Material para Doação/Revenda - Sucata</t>
  </si>
  <si>
    <t>Total - Outros Estoques</t>
  </si>
  <si>
    <t>E. I.</t>
  </si>
  <si>
    <t>ENT</t>
  </si>
  <si>
    <t>(-) SAÍ</t>
  </si>
  <si>
    <t>E. F.</t>
  </si>
  <si>
    <t>Total Geral</t>
  </si>
  <si>
    <t>Gustavo de Lima Barbosa</t>
  </si>
  <si>
    <t>Débora Patrícia Antonio</t>
  </si>
  <si>
    <t>Gerente Administrativo</t>
  </si>
  <si>
    <t>Diretora Administrativo-Financeira</t>
  </si>
  <si>
    <t>Referência: NOVEMBRO de 2020</t>
  </si>
  <si>
    <t>Em 30/11/2020</t>
  </si>
  <si>
    <t>Toalha de Papel – 02 unidades</t>
  </si>
  <si>
    <t>Outros Estoques - Material para Doação/Revenda - Sucata (Total)</t>
  </si>
  <si>
    <t>Soma R$</t>
  </si>
  <si>
    <t>Referência: DEZEMBRO de 2020</t>
  </si>
  <si>
    <t>Em 31/12/2020</t>
  </si>
  <si>
    <t>ADAPTADOR 2P + T SISTEMA NOVO PI ANTIGO</t>
  </si>
  <si>
    <t>CERTIFICADO DIGITAL E-CNPJ</t>
  </si>
  <si>
    <t>Referência: JANEIRO DE 2021</t>
  </si>
  <si>
    <t>Em 31/01/2021</t>
  </si>
  <si>
    <t>Material Elétrico e Eletrônico</t>
  </si>
  <si>
    <t>Referência: FEVEREIRO DE 2021</t>
  </si>
  <si>
    <t>Em 28/02/2021</t>
  </si>
  <si>
    <t>Referência: MARÇO DE 2021</t>
  </si>
  <si>
    <t>Em  31/03/2021</t>
  </si>
  <si>
    <t>MATERIAL DE EXPEDIENTE</t>
  </si>
  <si>
    <t>GÊNEROS DE ALIMENTAÇÃO</t>
  </si>
  <si>
    <t>MATERIAL DE CONSUMO</t>
  </si>
  <si>
    <t>Material para Doação/Revenda - Sucata (Total)</t>
  </si>
  <si>
    <t>Referência: Abril de 2021</t>
  </si>
  <si>
    <t>Em 30.04.2021</t>
  </si>
  <si>
    <t>Gêneros Alimentícios</t>
  </si>
  <si>
    <t>Total Gêneros Alimentícios</t>
  </si>
  <si>
    <t>Material de Consumo</t>
  </si>
  <si>
    <t>Outros Estoques</t>
  </si>
  <si>
    <t>Material para Doação, Permuta etc. (Sucata) Total</t>
  </si>
  <si>
    <t>Somatória</t>
  </si>
  <si>
    <t>Referência: Maio de 2021</t>
  </si>
  <si>
    <t>Em 31.05.2021</t>
  </si>
  <si>
    <t>Pilha Recarregável AA (pacote com duas unidades cada)</t>
  </si>
  <si>
    <t>Pilha Recarregável AAA (pacote com duas unidades cada)</t>
  </si>
  <si>
    <t>Referência: Junho de 2021</t>
  </si>
  <si>
    <t>Em 30.06.2021</t>
  </si>
  <si>
    <t>LC</t>
  </si>
  <si>
    <t>Referência: Julho de 2021</t>
  </si>
  <si>
    <t>Em 31.07.2021</t>
  </si>
  <si>
    <t>E. I. = Estoque Inicial</t>
  </si>
  <si>
    <t>ENT = Entradas</t>
  </si>
  <si>
    <t>SAÍ = Saídas</t>
  </si>
  <si>
    <t>E. F.=Estoque Final</t>
  </si>
  <si>
    <t>Referência: Agosto de 2021</t>
  </si>
  <si>
    <t>Em 31.08.2021</t>
  </si>
  <si>
    <t>Material de Consumo: Copa e Cozinha</t>
  </si>
  <si>
    <t>Material de Consumo: Limpeza</t>
  </si>
  <si>
    <t>Total Material de Limpeza</t>
  </si>
  <si>
    <t>Material de Consumo: Elétrico e Eletrônico</t>
  </si>
  <si>
    <t>Material de Consumo: Processamento de Dados</t>
  </si>
  <si>
    <t>Material de Consumo: Sinalização Visual e Afins</t>
  </si>
  <si>
    <t>Material de Consumo: Camisetas e Uniformes</t>
  </si>
  <si>
    <t>Material de Consumo: Proteção e Segurança</t>
  </si>
  <si>
    <t>Máscara dupla descartável 2 camadas</t>
  </si>
  <si>
    <t>_</t>
  </si>
  <si>
    <t>Total Material de Proteção e Segurança</t>
  </si>
  <si>
    <t>Referência: Setembro de 2021</t>
  </si>
  <si>
    <t>Em 30.09.2021</t>
  </si>
</sst>
</file>

<file path=xl/styles.xml><?xml version="1.0" encoding="utf-8"?>
<styleSheet xmlns="http://schemas.openxmlformats.org/spreadsheetml/2006/main">
  <numFmts count="22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* #,##0_-;\-* #,##0_-;_-* &quot;-&quot;_-;_-@_-"/>
    <numFmt numFmtId="177" formatCode="_-* #,##0.00_-;\-* #,##0.00_-;_-* &quot;-&quot;??_-;_-@_-"/>
    <numFmt numFmtId="178" formatCode="#,##0.00\ ;\-#,##0.00\ ;\-00\ ;@\ "/>
    <numFmt numFmtId="179" formatCode="_-&quot;R$&quot;\ * #,##0.00_-;\-&quot;R$&quot;\ * #,##0.00_-;_-&quot;R$&quot;\ * &quot;-&quot;??_-;_-@_-"/>
    <numFmt numFmtId="180" formatCode="_-&quot;R$&quot;\ * #,##0_-;\-&quot;R$&quot;\ * #,##0_-;_-&quot;R$&quot;\ * &quot;-&quot;_-;_-@_-"/>
    <numFmt numFmtId="181" formatCode="0\ ;\-0\ ;&quot; - &quot;;@\ "/>
    <numFmt numFmtId="182" formatCode="#,##0.00;[Red]\-#,##0.00"/>
    <numFmt numFmtId="183" formatCode="#,###.00"/>
    <numFmt numFmtId="184" formatCode="0\ ;\-0\ ;\-00\ ;@\ "/>
    <numFmt numFmtId="185" formatCode="#,##0.00\ ;\-#,##0.00\ ;&quot; - &quot;;@\ "/>
  </numFmts>
  <fonts count="75">
    <font>
      <sz val="11"/>
      <color indexed="63"/>
      <name val="Calibri"/>
      <family val="2"/>
    </font>
    <font>
      <sz val="11"/>
      <name val="Calibri"/>
      <family val="2"/>
    </font>
    <font>
      <sz val="11"/>
      <color indexed="63"/>
      <name val="Arial"/>
      <family val="2"/>
    </font>
    <font>
      <sz val="1"/>
      <color indexed="63"/>
      <name val="Arial"/>
      <family val="2"/>
    </font>
    <font>
      <b/>
      <sz val="11"/>
      <color indexed="6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57"/>
      <name val="Arial"/>
      <family val="2"/>
    </font>
    <font>
      <b/>
      <sz val="11"/>
      <color indexed="30"/>
      <name val="Arial"/>
      <family val="2"/>
    </font>
    <font>
      <b/>
      <sz val="1"/>
      <color indexed="63"/>
      <name val="Arial"/>
      <family val="2"/>
    </font>
    <font>
      <sz val="11"/>
      <color indexed="12"/>
      <name val="Arial"/>
      <family val="2"/>
    </font>
    <font>
      <b/>
      <sz val="1"/>
      <name val="Arial"/>
      <family val="2"/>
    </font>
    <font>
      <sz val="1"/>
      <name val="Arial"/>
      <family val="2"/>
    </font>
    <font>
      <b/>
      <sz val="9"/>
      <color indexed="63"/>
      <name val="Arial Narrow"/>
      <family val="2"/>
    </font>
    <font>
      <b/>
      <sz val="10"/>
      <color indexed="63"/>
      <name val="Arial"/>
      <family val="2"/>
    </font>
    <font>
      <b/>
      <sz val="11"/>
      <color indexed="12"/>
      <name val="Arial"/>
      <family val="2"/>
    </font>
    <font>
      <sz val="11"/>
      <color indexed="30"/>
      <name val="Arial"/>
      <family val="2"/>
    </font>
    <font>
      <sz val="11"/>
      <color indexed="62"/>
      <name val="Arial"/>
      <family val="2"/>
    </font>
    <font>
      <sz val="11"/>
      <color indexed="58"/>
      <name val="Arial"/>
      <family val="2"/>
    </font>
    <font>
      <b/>
      <sz val="11"/>
      <color indexed="56"/>
      <name val="Arial"/>
      <family val="2"/>
    </font>
    <font>
      <sz val="2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18"/>
      <color indexed="63"/>
      <name val="Arial"/>
      <family val="2"/>
    </font>
    <font>
      <b/>
      <sz val="14"/>
      <color indexed="63"/>
      <name val="Arial"/>
      <family val="2"/>
    </font>
    <font>
      <b/>
      <sz val="16"/>
      <color indexed="63"/>
      <name val="Arial"/>
      <family val="2"/>
    </font>
    <font>
      <b/>
      <sz val="12"/>
      <color indexed="12"/>
      <name val="Arial"/>
      <family val="2"/>
    </font>
    <font>
      <b/>
      <sz val="10"/>
      <color indexed="30"/>
      <name val="Arial"/>
      <family val="2"/>
    </font>
    <font>
      <b/>
      <sz val="2"/>
      <color indexed="63"/>
      <name val="Arial"/>
      <family val="2"/>
    </font>
    <font>
      <b/>
      <sz val="8"/>
      <color indexed="63"/>
      <name val="Arial"/>
      <family val="2"/>
    </font>
    <font>
      <sz val="9"/>
      <color indexed="63"/>
      <name val="Arial Narrow"/>
      <family val="2"/>
    </font>
    <font>
      <sz val="8"/>
      <color indexed="63"/>
      <name val="Courier New"/>
      <family val="3"/>
    </font>
    <font>
      <b/>
      <u val="single"/>
      <sz val="9"/>
      <color indexed="63"/>
      <name val="Arial Narrow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u val="single"/>
      <sz val="11"/>
      <color indexed="20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9"/>
      <name val="SimSun"/>
      <family val="0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FF"/>
      <name val="Arial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D7"/>
        <bgColor indexed="64"/>
      </patternFill>
    </fill>
    <fill>
      <patternFill patternType="solid">
        <fgColor rgb="FFD5CEE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AC5C4"/>
        <bgColor indexed="64"/>
      </patternFill>
    </fill>
    <fill>
      <patternFill patternType="solid">
        <fgColor rgb="FFE1CDA9"/>
        <bgColor indexed="64"/>
      </patternFill>
    </fill>
    <fill>
      <patternFill patternType="solid">
        <fgColor rgb="FFE1CDA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2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23"/>
      </right>
      <top style="hair">
        <color indexed="8"/>
      </top>
      <bottom style="hair">
        <color indexed="8"/>
      </bottom>
    </border>
    <border>
      <left style="hair">
        <color indexed="2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23"/>
      </left>
      <right style="hair">
        <color indexed="23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23"/>
      </right>
      <top style="hair">
        <color indexed="8"/>
      </top>
      <bottom style="medium">
        <color indexed="8"/>
      </bottom>
    </border>
    <border>
      <left style="hair">
        <color indexed="23"/>
      </left>
      <right style="hair">
        <color indexed="23"/>
      </right>
      <top style="hair">
        <color indexed="8"/>
      </top>
      <bottom style="medium">
        <color indexed="8"/>
      </bottom>
    </border>
    <border>
      <left style="hair">
        <color indexed="23"/>
      </left>
      <right style="medium">
        <color indexed="2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2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23"/>
      </left>
      <right style="hair">
        <color indexed="23"/>
      </right>
      <top style="hair">
        <color indexed="8"/>
      </top>
      <bottom style="medium">
        <color indexed="8"/>
      </bottom>
    </border>
    <border>
      <left style="hair">
        <color indexed="2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23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23"/>
      </right>
      <top style="hair">
        <color indexed="8"/>
      </top>
      <bottom style="hair">
        <color indexed="8"/>
      </bottom>
    </border>
    <border>
      <left style="medium">
        <color indexed="23"/>
      </left>
      <right style="medium">
        <color indexed="23"/>
      </right>
      <top style="hair">
        <color indexed="8"/>
      </top>
      <bottom style="hair">
        <color indexed="8"/>
      </bottom>
    </border>
    <border>
      <left style="hair">
        <color indexed="23"/>
      </left>
      <right style="medium">
        <color indexed="23"/>
      </right>
      <top style="hair">
        <color indexed="8"/>
      </top>
      <bottom style="hair">
        <color indexed="8"/>
      </bottom>
    </border>
    <border>
      <left style="medium">
        <color indexed="2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177" fontId="35" fillId="0" borderId="0" applyFill="0" applyBorder="0" applyAlignment="0" applyProtection="0"/>
    <xf numFmtId="176" fontId="35" fillId="0" borderId="0" applyFill="0" applyBorder="0" applyAlignment="0" applyProtection="0"/>
    <xf numFmtId="180" fontId="35" fillId="0" borderId="0" applyFill="0" applyBorder="0" applyAlignment="0" applyProtection="0"/>
    <xf numFmtId="179" fontId="35" fillId="0" borderId="0" applyFill="0" applyBorder="0" applyAlignment="0" applyProtection="0"/>
    <xf numFmtId="9" fontId="35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4" borderId="1" applyNumberFormat="0" applyAlignment="0" applyProtection="0"/>
    <xf numFmtId="0" fontId="59" fillId="0" borderId="2" applyNumberFormat="0" applyFill="0" applyAlignment="0" applyProtection="0"/>
    <xf numFmtId="0" fontId="0" fillId="5" borderId="3" applyNumberFormat="0" applyFont="0" applyAlignment="0" applyProtection="0"/>
    <xf numFmtId="0" fontId="54" fillId="6" borderId="0" applyNumberFormat="0" applyBorder="0" applyAlignment="0" applyProtection="0"/>
    <xf numFmtId="0" fontId="60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8" borderId="6" applyNumberFormat="0" applyAlignment="0" applyProtection="0"/>
    <xf numFmtId="0" fontId="56" fillId="9" borderId="0" applyNumberFormat="0" applyBorder="0" applyAlignment="0" applyProtection="0"/>
    <xf numFmtId="0" fontId="66" fillId="10" borderId="0" applyNumberFormat="0" applyBorder="0" applyAlignment="0" applyProtection="0"/>
    <xf numFmtId="0" fontId="67" fillId="11" borderId="7" applyNumberFormat="0" applyAlignment="0" applyProtection="0"/>
    <xf numFmtId="0" fontId="54" fillId="12" borderId="0" applyNumberFormat="0" applyBorder="0" applyAlignment="0" applyProtection="0"/>
    <xf numFmtId="0" fontId="68" fillId="11" borderId="6" applyNumberFormat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56" fillId="15" borderId="0" applyNumberFormat="0" applyBorder="0" applyAlignment="0" applyProtection="0"/>
    <xf numFmtId="0" fontId="54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4" fillId="23" borderId="0" applyNumberFormat="0" applyBorder="0" applyAlignment="0" applyProtection="0"/>
    <xf numFmtId="0" fontId="56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6" fillId="27" borderId="0" applyNumberFormat="0" applyBorder="0" applyAlignment="0" applyProtection="0"/>
    <xf numFmtId="0" fontId="5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4" fillId="31" borderId="0" applyNumberFormat="0" applyBorder="0" applyAlignment="0" applyProtection="0"/>
    <xf numFmtId="0" fontId="56" fillId="32" borderId="0" applyNumberFormat="0" applyBorder="0" applyAlignment="0" applyProtection="0"/>
    <xf numFmtId="0" fontId="0" fillId="33" borderId="0" applyBorder="0" applyProtection="0">
      <alignment/>
    </xf>
    <xf numFmtId="178" fontId="0" fillId="0" borderId="0" applyBorder="0" applyProtection="0">
      <alignment/>
    </xf>
  </cellStyleXfs>
  <cellXfs count="35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8" fontId="5" fillId="0" borderId="0" xfId="64" applyFont="1" applyFill="1" applyBorder="1" applyAlignment="1" applyProtection="1">
      <alignment horizontal="center" vertical="center"/>
      <protection/>
    </xf>
    <xf numFmtId="181" fontId="5" fillId="0" borderId="0" xfId="64" applyNumberFormat="1" applyFont="1" applyFill="1" applyBorder="1" applyAlignment="1" applyProtection="1">
      <alignment vertical="center"/>
      <protection/>
    </xf>
    <xf numFmtId="178" fontId="5" fillId="0" borderId="0" xfId="64" applyFont="1" applyFill="1" applyBorder="1" applyAlignment="1" applyProtection="1">
      <alignment vertical="center"/>
      <protection/>
    </xf>
    <xf numFmtId="181" fontId="6" fillId="0" borderId="0" xfId="64" applyNumberFormat="1" applyFont="1" applyFill="1" applyBorder="1" applyAlignment="1" applyProtection="1">
      <alignment vertical="center"/>
      <protection/>
    </xf>
    <xf numFmtId="178" fontId="6" fillId="0" borderId="0" xfId="64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78" fontId="4" fillId="34" borderId="11" xfId="63" applyNumberFormat="1" applyFont="1" applyFill="1" applyBorder="1" applyAlignment="1" applyProtection="1">
      <alignment horizontal="center" vertical="center"/>
      <protection/>
    </xf>
    <xf numFmtId="0" fontId="4" fillId="35" borderId="12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 wrapText="1"/>
    </xf>
    <xf numFmtId="181" fontId="4" fillId="35" borderId="12" xfId="0" applyNumberFormat="1" applyFont="1" applyFill="1" applyBorder="1" applyAlignment="1">
      <alignment horizontal="center" vertical="center" wrapText="1"/>
    </xf>
    <xf numFmtId="178" fontId="4" fillId="35" borderId="14" xfId="0" applyNumberFormat="1" applyFont="1" applyFill="1" applyBorder="1" applyAlignment="1">
      <alignment horizontal="center" vertical="center" wrapText="1"/>
    </xf>
    <xf numFmtId="178" fontId="4" fillId="35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36" borderId="15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1" fontId="2" fillId="34" borderId="17" xfId="64" applyNumberFormat="1" applyFont="1" applyFill="1" applyBorder="1" applyAlignment="1" applyProtection="1">
      <alignment horizontal="right" vertical="center"/>
      <protection/>
    </xf>
    <xf numFmtId="182" fontId="2" fillId="34" borderId="17" xfId="64" applyNumberFormat="1" applyFont="1" applyFill="1" applyBorder="1" applyAlignment="1" applyProtection="1">
      <alignment horizontal="right" vertical="center"/>
      <protection/>
    </xf>
    <xf numFmtId="181" fontId="73" fillId="0" borderId="17" xfId="64" applyNumberFormat="1" applyFont="1" applyBorder="1" applyAlignment="1" applyProtection="1">
      <alignment vertical="center"/>
      <protection/>
    </xf>
    <xf numFmtId="178" fontId="73" fillId="0" borderId="17" xfId="64" applyFont="1" applyBorder="1" applyAlignment="1" applyProtection="1">
      <alignment vertical="center"/>
      <protection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182" fontId="2" fillId="34" borderId="18" xfId="64" applyNumberFormat="1" applyFont="1" applyFill="1" applyBorder="1" applyAlignment="1" applyProtection="1">
      <alignment horizontal="right" vertical="center"/>
      <protection/>
    </xf>
    <xf numFmtId="181" fontId="73" fillId="0" borderId="18" xfId="64" applyNumberFormat="1" applyFont="1" applyBorder="1" applyAlignment="1" applyProtection="1">
      <alignment vertical="center"/>
      <protection/>
    </xf>
    <xf numFmtId="178" fontId="73" fillId="0" borderId="18" xfId="64" applyFont="1" applyBorder="1" applyAlignment="1" applyProtection="1">
      <alignment vertical="center"/>
      <protection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182" fontId="2" fillId="34" borderId="19" xfId="64" applyNumberFormat="1" applyFont="1" applyFill="1" applyBorder="1" applyAlignment="1" applyProtection="1">
      <alignment horizontal="right" vertical="center"/>
      <protection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182" fontId="2" fillId="34" borderId="20" xfId="64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181" fontId="6" fillId="35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36" borderId="21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178" fontId="13" fillId="34" borderId="16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82" fontId="2" fillId="34" borderId="17" xfId="64" applyNumberFormat="1" applyFont="1" applyFill="1" applyBorder="1" applyAlignment="1" applyProtection="1">
      <alignment vertical="center"/>
      <protection/>
    </xf>
    <xf numFmtId="1" fontId="5" fillId="34" borderId="17" xfId="64" applyNumberFormat="1" applyFont="1" applyFill="1" applyBorder="1" applyAlignment="1" applyProtection="1">
      <alignment horizontal="right" vertical="center"/>
      <protection/>
    </xf>
    <xf numFmtId="182" fontId="2" fillId="34" borderId="18" xfId="64" applyNumberFormat="1" applyFont="1" applyFill="1" applyBorder="1" applyAlignment="1" applyProtection="1">
      <alignment vertical="center"/>
      <protection/>
    </xf>
    <xf numFmtId="1" fontId="5" fillId="34" borderId="18" xfId="64" applyNumberFormat="1" applyFont="1" applyFill="1" applyBorder="1" applyAlignment="1" applyProtection="1">
      <alignment horizontal="right" vertical="center"/>
      <protection/>
    </xf>
    <xf numFmtId="182" fontId="2" fillId="34" borderId="19" xfId="64" applyNumberFormat="1" applyFont="1" applyFill="1" applyBorder="1" applyAlignment="1" applyProtection="1">
      <alignment vertical="center"/>
      <protection/>
    </xf>
    <xf numFmtId="1" fontId="5" fillId="34" borderId="19" xfId="64" applyNumberFormat="1" applyFont="1" applyFill="1" applyBorder="1" applyAlignment="1" applyProtection="1">
      <alignment horizontal="right" vertical="center"/>
      <protection/>
    </xf>
    <xf numFmtId="182" fontId="2" fillId="34" borderId="20" xfId="64" applyNumberFormat="1" applyFont="1" applyFill="1" applyBorder="1" applyAlignment="1" applyProtection="1">
      <alignment vertical="center"/>
      <protection/>
    </xf>
    <xf numFmtId="1" fontId="5" fillId="34" borderId="20" xfId="64" applyNumberFormat="1" applyFont="1" applyFill="1" applyBorder="1" applyAlignment="1" applyProtection="1">
      <alignment horizontal="right" vertical="center"/>
      <protection/>
    </xf>
    <xf numFmtId="182" fontId="4" fillId="34" borderId="11" xfId="64" applyNumberFormat="1" applyFont="1" applyFill="1" applyBorder="1" applyAlignment="1" applyProtection="1">
      <alignment vertical="center"/>
      <protection/>
    </xf>
    <xf numFmtId="181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1" fontId="4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78" fontId="4" fillId="34" borderId="22" xfId="63" applyNumberFormat="1" applyFont="1" applyFill="1" applyBorder="1" applyAlignment="1" applyProtection="1">
      <alignment horizontal="center" vertical="center"/>
      <protection/>
    </xf>
    <xf numFmtId="0" fontId="4" fillId="37" borderId="12" xfId="0" applyFont="1" applyFill="1" applyBorder="1" applyAlignment="1">
      <alignment horizontal="left" vertical="center" wrapText="1"/>
    </xf>
    <xf numFmtId="0" fontId="4" fillId="36" borderId="23" xfId="0" applyFont="1" applyFill="1" applyBorder="1" applyAlignment="1">
      <alignment horizontal="left" vertical="center" wrapText="1"/>
    </xf>
    <xf numFmtId="0" fontId="4" fillId="36" borderId="24" xfId="0" applyFont="1" applyFill="1" applyBorder="1" applyAlignment="1">
      <alignment horizontal="left" vertical="center" wrapText="1"/>
    </xf>
    <xf numFmtId="181" fontId="4" fillId="0" borderId="0" xfId="0" applyNumberFormat="1" applyFont="1" applyAlignment="1">
      <alignment horizontal="center" vertical="center"/>
    </xf>
    <xf numFmtId="181" fontId="4" fillId="38" borderId="11" xfId="0" applyNumberFormat="1" applyFont="1" applyFill="1" applyBorder="1" applyAlignment="1">
      <alignment horizontal="left" vertical="center"/>
    </xf>
    <xf numFmtId="181" fontId="9" fillId="0" borderId="0" xfId="0" applyNumberFormat="1" applyFont="1" applyAlignment="1">
      <alignment vertical="center"/>
    </xf>
    <xf numFmtId="181" fontId="9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178" fontId="9" fillId="0" borderId="0" xfId="0" applyNumberFormat="1" applyFont="1" applyAlignment="1">
      <alignment vertical="center"/>
    </xf>
    <xf numFmtId="0" fontId="4" fillId="39" borderId="23" xfId="0" applyFont="1" applyFill="1" applyBorder="1" applyAlignment="1">
      <alignment horizontal="left" vertical="center" wrapText="1"/>
    </xf>
    <xf numFmtId="0" fontId="4" fillId="39" borderId="24" xfId="0" applyFont="1" applyFill="1" applyBorder="1" applyAlignment="1">
      <alignment horizontal="left" vertical="center" wrapText="1"/>
    </xf>
    <xf numFmtId="182" fontId="6" fillId="40" borderId="11" xfId="64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178" fontId="4" fillId="34" borderId="25" xfId="63" applyNumberFormat="1" applyFont="1" applyFill="1" applyBorder="1" applyAlignment="1" applyProtection="1">
      <alignment horizontal="center" vertical="center"/>
      <protection/>
    </xf>
    <xf numFmtId="178" fontId="4" fillId="34" borderId="26" xfId="63" applyNumberFormat="1" applyFont="1" applyFill="1" applyBorder="1" applyAlignment="1" applyProtection="1">
      <alignment horizontal="center" vertical="center"/>
      <protection/>
    </xf>
    <xf numFmtId="0" fontId="4" fillId="35" borderId="14" xfId="0" applyFont="1" applyFill="1" applyBorder="1" applyAlignment="1">
      <alignment horizontal="center" vertical="center" wrapText="1"/>
    </xf>
    <xf numFmtId="181" fontId="4" fillId="35" borderId="14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4" fontId="2" fillId="34" borderId="18" xfId="64" applyNumberFormat="1" applyFont="1" applyFill="1" applyBorder="1" applyAlignment="1" applyProtection="1">
      <alignment horizontal="right" vertical="center"/>
      <protection/>
    </xf>
    <xf numFmtId="183" fontId="2" fillId="34" borderId="18" xfId="64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Alignment="1">
      <alignment horizontal="right" vertical="center"/>
    </xf>
    <xf numFmtId="181" fontId="10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4" fillId="36" borderId="27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178" fontId="13" fillId="34" borderId="24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83" fontId="2" fillId="34" borderId="19" xfId="64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Alignment="1">
      <alignment vertical="center"/>
    </xf>
    <xf numFmtId="181" fontId="12" fillId="0" borderId="0" xfId="0" applyNumberFormat="1" applyFont="1" applyAlignment="1">
      <alignment vertical="center"/>
    </xf>
    <xf numFmtId="0" fontId="4" fillId="39" borderId="27" xfId="0" applyFont="1" applyFill="1" applyBorder="1" applyAlignment="1">
      <alignment horizontal="left" vertical="center" wrapText="1"/>
    </xf>
    <xf numFmtId="181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78" fontId="4" fillId="34" borderId="28" xfId="63" applyNumberFormat="1" applyFont="1" applyFill="1" applyBorder="1" applyAlignment="1" applyProtection="1">
      <alignment horizontal="center" vertical="center"/>
      <protection/>
    </xf>
    <xf numFmtId="181" fontId="6" fillId="35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41" borderId="18" xfId="0" applyFont="1" applyFill="1" applyBorder="1" applyAlignment="1">
      <alignment horizontal="left" vertical="center" wrapText="1"/>
    </xf>
    <xf numFmtId="1" fontId="2" fillId="34" borderId="29" xfId="64" applyNumberFormat="1" applyFont="1" applyFill="1" applyBorder="1" applyAlignment="1" applyProtection="1">
      <alignment horizontal="right" vertical="center"/>
      <protection/>
    </xf>
    <xf numFmtId="4" fontId="2" fillId="34" borderId="19" xfId="64" applyNumberFormat="1" applyFont="1" applyFill="1" applyBorder="1" applyAlignment="1" applyProtection="1">
      <alignment horizontal="right" vertical="center"/>
      <protection/>
    </xf>
    <xf numFmtId="181" fontId="73" fillId="0" borderId="19" xfId="64" applyNumberFormat="1" applyFont="1" applyBorder="1" applyAlignment="1" applyProtection="1">
      <alignment vertical="center"/>
      <protection/>
    </xf>
    <xf numFmtId="178" fontId="73" fillId="0" borderId="19" xfId="64" applyFont="1" applyBorder="1" applyAlignment="1" applyProtection="1">
      <alignment vertical="center"/>
      <protection/>
    </xf>
    <xf numFmtId="1" fontId="2" fillId="34" borderId="20" xfId="64" applyNumberFormat="1" applyFont="1" applyFill="1" applyBorder="1" applyAlignment="1" applyProtection="1">
      <alignment horizontal="right" vertical="center"/>
      <protection/>
    </xf>
    <xf numFmtId="4" fontId="2" fillId="34" borderId="20" xfId="64" applyNumberFormat="1" applyFont="1" applyFill="1" applyBorder="1" applyAlignment="1" applyProtection="1">
      <alignment horizontal="right" vertical="center"/>
      <protection/>
    </xf>
    <xf numFmtId="181" fontId="73" fillId="0" borderId="20" xfId="64" applyNumberFormat="1" applyFont="1" applyBorder="1" applyAlignment="1" applyProtection="1">
      <alignment vertical="center"/>
      <protection/>
    </xf>
    <xf numFmtId="178" fontId="73" fillId="0" borderId="20" xfId="64" applyFont="1" applyBorder="1" applyAlignment="1" applyProtection="1">
      <alignment vertical="center"/>
      <protection/>
    </xf>
    <xf numFmtId="182" fontId="4" fillId="34" borderId="30" xfId="64" applyNumberFormat="1" applyFont="1" applyFill="1" applyBorder="1" applyAlignment="1" applyProtection="1">
      <alignment vertical="center"/>
      <protection/>
    </xf>
    <xf numFmtId="181" fontId="4" fillId="35" borderId="11" xfId="0" applyNumberFormat="1" applyFont="1" applyFill="1" applyBorder="1" applyAlignment="1">
      <alignment horizontal="left" vertical="center"/>
    </xf>
    <xf numFmtId="181" fontId="4" fillId="0" borderId="0" xfId="64" applyNumberFormat="1" applyFont="1" applyBorder="1" applyAlignment="1" applyProtection="1">
      <alignment horizontal="center" vertical="center"/>
      <protection/>
    </xf>
    <xf numFmtId="181" fontId="4" fillId="0" borderId="0" xfId="64" applyNumberFormat="1" applyFont="1" applyBorder="1" applyAlignment="1" applyProtection="1">
      <alignment vertical="center"/>
      <protection/>
    </xf>
    <xf numFmtId="178" fontId="4" fillId="0" borderId="19" xfId="64" applyFont="1" applyBorder="1" applyAlignment="1" applyProtection="1">
      <alignment horizontal="center" vertical="center"/>
      <protection/>
    </xf>
    <xf numFmtId="178" fontId="2" fillId="0" borderId="0" xfId="64" applyFont="1" applyBorder="1" applyAlignment="1" applyProtection="1">
      <alignment vertical="center"/>
      <protection/>
    </xf>
    <xf numFmtId="178" fontId="4" fillId="0" borderId="0" xfId="64" applyFont="1" applyBorder="1" applyAlignment="1" applyProtection="1">
      <alignment vertical="center"/>
      <protection/>
    </xf>
    <xf numFmtId="0" fontId="4" fillId="0" borderId="31" xfId="0" applyFont="1" applyBorder="1" applyAlignment="1">
      <alignment horizontal="center" vertical="center"/>
    </xf>
    <xf numFmtId="178" fontId="4" fillId="0" borderId="0" xfId="64" applyFont="1" applyBorder="1" applyAlignment="1" applyProtection="1">
      <alignment horizontal="center" vertical="center"/>
      <protection/>
    </xf>
    <xf numFmtId="178" fontId="4" fillId="0" borderId="31" xfId="64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178" fontId="2" fillId="0" borderId="0" xfId="64" applyFont="1" applyBorder="1" applyAlignment="1" applyProtection="1">
      <alignment horizontal="center" vertical="center"/>
      <protection/>
    </xf>
    <xf numFmtId="181" fontId="2" fillId="0" borderId="0" xfId="64" applyNumberFormat="1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181" fontId="5" fillId="0" borderId="0" xfId="64" applyNumberFormat="1" applyFont="1" applyBorder="1" applyAlignment="1" applyProtection="1">
      <alignment vertical="center"/>
      <protection/>
    </xf>
    <xf numFmtId="0" fontId="4" fillId="42" borderId="18" xfId="0" applyFont="1" applyFill="1" applyBorder="1" applyAlignment="1">
      <alignment horizontal="left" vertical="center" wrapText="1"/>
    </xf>
    <xf numFmtId="4" fontId="2" fillId="34" borderId="17" xfId="64" applyNumberFormat="1" applyFont="1" applyFill="1" applyBorder="1" applyAlignment="1" applyProtection="1">
      <alignment horizontal="right" vertical="center"/>
      <protection/>
    </xf>
    <xf numFmtId="4" fontId="2" fillId="34" borderId="29" xfId="64" applyNumberFormat="1" applyFont="1" applyFill="1" applyBorder="1" applyAlignment="1" applyProtection="1">
      <alignment horizontal="right" vertical="center"/>
      <protection/>
    </xf>
    <xf numFmtId="0" fontId="4" fillId="0" borderId="18" xfId="0" applyFont="1" applyBorder="1" applyAlignment="1">
      <alignment horizontal="center" vertical="center"/>
    </xf>
    <xf numFmtId="178" fontId="14" fillId="34" borderId="18" xfId="0" applyNumberFormat="1" applyFont="1" applyFill="1" applyBorder="1" applyAlignment="1">
      <alignment horizontal="center" vertical="center"/>
    </xf>
    <xf numFmtId="182" fontId="15" fillId="43" borderId="11" xfId="64" applyNumberFormat="1" applyFont="1" applyFill="1" applyBorder="1" applyAlignment="1" applyProtection="1">
      <alignment vertical="center"/>
      <protection/>
    </xf>
    <xf numFmtId="0" fontId="4" fillId="44" borderId="20" xfId="0" applyFont="1" applyFill="1" applyBorder="1" applyAlignment="1">
      <alignment horizontal="left" vertical="center" wrapText="1"/>
    </xf>
    <xf numFmtId="1" fontId="2" fillId="34" borderId="18" xfId="64" applyNumberFormat="1" applyFont="1" applyFill="1" applyBorder="1" applyAlignment="1" applyProtection="1">
      <alignment horizontal="right" vertical="center"/>
      <protection/>
    </xf>
    <xf numFmtId="181" fontId="4" fillId="45" borderId="11" xfId="0" applyNumberFormat="1" applyFont="1" applyFill="1" applyBorder="1" applyAlignment="1">
      <alignment horizontal="left" vertical="center"/>
    </xf>
    <xf numFmtId="182" fontId="15" fillId="43" borderId="32" xfId="64" applyNumberFormat="1" applyFont="1" applyFill="1" applyBorder="1" applyAlignment="1" applyProtection="1">
      <alignment horizontal="center" vertical="center"/>
      <protection/>
    </xf>
    <xf numFmtId="182" fontId="15" fillId="43" borderId="33" xfId="64" applyNumberFormat="1" applyFont="1" applyFill="1" applyBorder="1" applyAlignment="1" applyProtection="1">
      <alignment horizontal="center" vertical="center"/>
      <protection/>
    </xf>
    <xf numFmtId="182" fontId="15" fillId="43" borderId="34" xfId="64" applyNumberFormat="1" applyFont="1" applyFill="1" applyBorder="1" applyAlignment="1" applyProtection="1">
      <alignment horizontal="center" vertical="center"/>
      <protection/>
    </xf>
    <xf numFmtId="0" fontId="4" fillId="46" borderId="20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178" fontId="14" fillId="34" borderId="20" xfId="0" applyNumberFormat="1" applyFont="1" applyFill="1" applyBorder="1" applyAlignment="1">
      <alignment horizontal="center" vertical="center"/>
    </xf>
    <xf numFmtId="181" fontId="2" fillId="0" borderId="17" xfId="64" applyNumberFormat="1" applyFont="1" applyBorder="1" applyAlignment="1" applyProtection="1">
      <alignment vertical="center"/>
      <protection/>
    </xf>
    <xf numFmtId="178" fontId="2" fillId="0" borderId="17" xfId="64" applyFont="1" applyBorder="1" applyAlignment="1" applyProtection="1">
      <alignment horizontal="right" vertical="center"/>
      <protection/>
    </xf>
    <xf numFmtId="181" fontId="2" fillId="0" borderId="18" xfId="64" applyNumberFormat="1" applyFont="1" applyBorder="1" applyAlignment="1" applyProtection="1">
      <alignment vertical="center"/>
      <protection/>
    </xf>
    <xf numFmtId="178" fontId="2" fillId="0" borderId="18" xfId="64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35" borderId="12" xfId="0" applyFont="1" applyFill="1" applyBorder="1" applyAlignment="1">
      <alignment horizontal="center" vertical="center" wrapText="1"/>
    </xf>
    <xf numFmtId="178" fontId="2" fillId="0" borderId="17" xfId="64" applyFont="1" applyBorder="1" applyAlignment="1" applyProtection="1">
      <alignment vertical="center"/>
      <protection/>
    </xf>
    <xf numFmtId="178" fontId="2" fillId="0" borderId="18" xfId="64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178" fontId="4" fillId="34" borderId="18" xfId="0" applyNumberFormat="1" applyFont="1" applyFill="1" applyBorder="1" applyAlignment="1">
      <alignment horizontal="center" vertical="center"/>
    </xf>
    <xf numFmtId="178" fontId="73" fillId="0" borderId="17" xfId="64" applyFont="1" applyBorder="1" applyAlignment="1" applyProtection="1">
      <alignment horizontal="right" vertical="center"/>
      <protection/>
    </xf>
    <xf numFmtId="178" fontId="73" fillId="0" borderId="18" xfId="64" applyFont="1" applyBorder="1" applyAlignment="1" applyProtection="1">
      <alignment horizontal="right" vertical="center"/>
      <protection/>
    </xf>
    <xf numFmtId="182" fontId="2" fillId="0" borderId="0" xfId="0" applyNumberFormat="1" applyFont="1" applyAlignment="1">
      <alignment vertical="center"/>
    </xf>
    <xf numFmtId="0" fontId="4" fillId="34" borderId="17" xfId="0" applyFont="1" applyFill="1" applyBorder="1" applyAlignment="1">
      <alignment horizontal="left" vertical="center" wrapText="1"/>
    </xf>
    <xf numFmtId="181" fontId="4" fillId="35" borderId="11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78" fontId="4" fillId="34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1" fontId="2" fillId="0" borderId="18" xfId="0" applyNumberFormat="1" applyFont="1" applyBorder="1" applyAlignment="1">
      <alignment vertical="center"/>
    </xf>
    <xf numFmtId="181" fontId="73" fillId="0" borderId="18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8" fontId="4" fillId="34" borderId="11" xfId="64" applyFont="1" applyFill="1" applyBorder="1" applyAlignment="1" applyProtection="1">
      <alignment horizontal="left" vertical="center"/>
      <protection/>
    </xf>
    <xf numFmtId="182" fontId="15" fillId="47" borderId="11" xfId="64" applyNumberFormat="1" applyFont="1" applyFill="1" applyBorder="1" applyAlignment="1" applyProtection="1">
      <alignment vertical="center"/>
      <protection/>
    </xf>
    <xf numFmtId="181" fontId="10" fillId="0" borderId="0" xfId="0" applyNumberFormat="1" applyFont="1" applyAlignment="1">
      <alignment horizontal="right" vertical="center"/>
    </xf>
    <xf numFmtId="182" fontId="4" fillId="47" borderId="11" xfId="64" applyNumberFormat="1" applyFont="1" applyFill="1" applyBorder="1" applyAlignment="1" applyProtection="1">
      <alignment vertical="center"/>
      <protection/>
    </xf>
    <xf numFmtId="1" fontId="2" fillId="47" borderId="18" xfId="64" applyNumberFormat="1" applyFont="1" applyFill="1" applyBorder="1" applyAlignment="1" applyProtection="1">
      <alignment horizontal="right" vertical="center"/>
      <protection/>
    </xf>
    <xf numFmtId="182" fontId="2" fillId="47" borderId="18" xfId="64" applyNumberFormat="1" applyFont="1" applyFill="1" applyBorder="1" applyAlignment="1" applyProtection="1">
      <alignment horizontal="right" vertical="center"/>
      <protection/>
    </xf>
    <xf numFmtId="4" fontId="2" fillId="47" borderId="18" xfId="64" applyNumberFormat="1" applyFont="1" applyFill="1" applyBorder="1" applyAlignment="1" applyProtection="1">
      <alignment horizontal="right" vertical="center"/>
      <protection/>
    </xf>
    <xf numFmtId="0" fontId="4" fillId="47" borderId="17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178" fontId="4" fillId="0" borderId="36" xfId="64" applyFont="1" applyBorder="1" applyAlignment="1" applyProtection="1">
      <alignment horizontal="center" vertical="center"/>
      <protection/>
    </xf>
    <xf numFmtId="184" fontId="2" fillId="0" borderId="35" xfId="64" applyNumberFormat="1" applyFont="1" applyBorder="1" applyAlignment="1" applyProtection="1">
      <alignment horizontal="center" vertical="center"/>
      <protection/>
    </xf>
    <xf numFmtId="178" fontId="4" fillId="34" borderId="37" xfId="63" applyNumberFormat="1" applyFont="1" applyFill="1" applyBorder="1" applyAlignment="1" applyProtection="1">
      <alignment horizontal="center" vertical="center"/>
      <protection/>
    </xf>
    <xf numFmtId="0" fontId="4" fillId="35" borderId="38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181" fontId="4" fillId="35" borderId="38" xfId="0" applyNumberFormat="1" applyFont="1" applyFill="1" applyBorder="1" applyAlignment="1">
      <alignment horizontal="center" vertical="center" wrapText="1"/>
    </xf>
    <xf numFmtId="178" fontId="4" fillId="35" borderId="40" xfId="0" applyNumberFormat="1" applyFont="1" applyFill="1" applyBorder="1" applyAlignment="1">
      <alignment horizontal="center" vertical="center" wrapText="1"/>
    </xf>
    <xf numFmtId="178" fontId="4" fillId="35" borderId="39" xfId="0" applyNumberFormat="1" applyFont="1" applyFill="1" applyBorder="1" applyAlignment="1">
      <alignment horizontal="center" vertical="center" wrapText="1"/>
    </xf>
    <xf numFmtId="178" fontId="4" fillId="34" borderId="30" xfId="64" applyFont="1" applyFill="1" applyBorder="1" applyAlignment="1" applyProtection="1">
      <alignment horizontal="left" vertical="center"/>
      <protection/>
    </xf>
    <xf numFmtId="181" fontId="4" fillId="0" borderId="0" xfId="0" applyNumberFormat="1" applyFont="1" applyBorder="1" applyAlignment="1">
      <alignment horizontal="center" vertical="center"/>
    </xf>
    <xf numFmtId="178" fontId="4" fillId="34" borderId="18" xfId="63" applyNumberFormat="1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>
      <alignment horizontal="center" vertical="center" wrapText="1"/>
    </xf>
    <xf numFmtId="181" fontId="4" fillId="35" borderId="18" xfId="0" applyNumberFormat="1" applyFont="1" applyFill="1" applyBorder="1" applyAlignment="1">
      <alignment horizontal="center" vertical="center" wrapText="1"/>
    </xf>
    <xf numFmtId="178" fontId="4" fillId="35" borderId="18" xfId="0" applyNumberFormat="1" applyFont="1" applyFill="1" applyBorder="1" applyAlignment="1">
      <alignment horizontal="center" vertical="center" wrapText="1"/>
    </xf>
    <xf numFmtId="181" fontId="2" fillId="47" borderId="18" xfId="64" applyNumberFormat="1" applyFont="1" applyFill="1" applyBorder="1" applyAlignment="1" applyProtection="1">
      <alignment vertical="center"/>
      <protection/>
    </xf>
    <xf numFmtId="178" fontId="2" fillId="47" borderId="18" xfId="64" applyFont="1" applyFill="1" applyBorder="1" applyAlignment="1" applyProtection="1">
      <alignment horizontal="right" vertical="center"/>
      <protection/>
    </xf>
    <xf numFmtId="181" fontId="17" fillId="0" borderId="18" xfId="64" applyNumberFormat="1" applyFont="1" applyBorder="1" applyAlignment="1" applyProtection="1">
      <alignment vertical="center"/>
      <protection/>
    </xf>
    <xf numFmtId="178" fontId="17" fillId="0" borderId="18" xfId="64" applyFont="1" applyBorder="1" applyAlignment="1" applyProtection="1">
      <alignment horizontal="right" vertical="center"/>
      <protection/>
    </xf>
    <xf numFmtId="181" fontId="5" fillId="47" borderId="18" xfId="64" applyNumberFormat="1" applyFont="1" applyFill="1" applyBorder="1" applyAlignment="1" applyProtection="1">
      <alignment vertical="center"/>
      <protection/>
    </xf>
    <xf numFmtId="178" fontId="5" fillId="47" borderId="18" xfId="64" applyFont="1" applyFill="1" applyBorder="1" applyAlignment="1" applyProtection="1">
      <alignment horizontal="right" vertical="center"/>
      <protection/>
    </xf>
    <xf numFmtId="181" fontId="4" fillId="0" borderId="18" xfId="0" applyNumberFormat="1" applyFont="1" applyBorder="1" applyAlignment="1">
      <alignment vertical="center"/>
    </xf>
    <xf numFmtId="178" fontId="4" fillId="0" borderId="18" xfId="64" applyFont="1" applyBorder="1" applyAlignment="1" applyProtection="1">
      <alignment horizontal="center" vertical="center"/>
      <protection/>
    </xf>
    <xf numFmtId="0" fontId="4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78" fontId="4" fillId="34" borderId="42" xfId="63" applyNumberFormat="1" applyFont="1" applyFill="1" applyBorder="1" applyAlignment="1" applyProtection="1">
      <alignment horizontal="center" vertical="center"/>
      <protection/>
    </xf>
    <xf numFmtId="178" fontId="4" fillId="34" borderId="43" xfId="63" applyNumberFormat="1" applyFont="1" applyFill="1" applyBorder="1" applyAlignment="1" applyProtection="1">
      <alignment horizontal="center" vertical="center"/>
      <protection/>
    </xf>
    <xf numFmtId="0" fontId="4" fillId="35" borderId="44" xfId="0" applyFont="1" applyFill="1" applyBorder="1" applyAlignment="1">
      <alignment horizontal="center" vertical="center" wrapText="1"/>
    </xf>
    <xf numFmtId="0" fontId="4" fillId="35" borderId="45" xfId="0" applyFont="1" applyFill="1" applyBorder="1" applyAlignment="1">
      <alignment horizontal="center" vertical="center" wrapText="1"/>
    </xf>
    <xf numFmtId="181" fontId="4" fillId="35" borderId="46" xfId="0" applyNumberFormat="1" applyFont="1" applyFill="1" applyBorder="1" applyAlignment="1">
      <alignment horizontal="center" vertical="center" wrapText="1"/>
    </xf>
    <xf numFmtId="178" fontId="4" fillId="35" borderId="47" xfId="0" applyNumberFormat="1" applyFont="1" applyFill="1" applyBorder="1" applyAlignment="1">
      <alignment horizontal="center" vertical="center" wrapText="1"/>
    </xf>
    <xf numFmtId="178" fontId="4" fillId="35" borderId="45" xfId="0" applyNumberFormat="1" applyFont="1" applyFill="1" applyBorder="1" applyAlignment="1">
      <alignment horizontal="center" vertical="center" wrapText="1"/>
    </xf>
    <xf numFmtId="181" fontId="4" fillId="35" borderId="48" xfId="0" applyNumberFormat="1" applyFont="1" applyFill="1" applyBorder="1" applyAlignment="1">
      <alignment horizontal="center" vertical="center" wrapText="1"/>
    </xf>
    <xf numFmtId="178" fontId="4" fillId="35" borderId="49" xfId="0" applyNumberFormat="1" applyFont="1" applyFill="1" applyBorder="1" applyAlignment="1">
      <alignment horizontal="center" vertical="center" wrapText="1"/>
    </xf>
    <xf numFmtId="178" fontId="4" fillId="35" borderId="50" xfId="0" applyNumberFormat="1" applyFont="1" applyFill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center" vertical="center"/>
    </xf>
    <xf numFmtId="181" fontId="2" fillId="34" borderId="52" xfId="0" applyNumberFormat="1" applyFont="1" applyFill="1" applyBorder="1" applyAlignment="1">
      <alignment vertical="center"/>
    </xf>
    <xf numFmtId="178" fontId="2" fillId="34" borderId="52" xfId="0" applyNumberFormat="1" applyFont="1" applyFill="1" applyBorder="1" applyAlignment="1">
      <alignment horizontal="center" vertical="center"/>
    </xf>
    <xf numFmtId="178" fontId="2" fillId="34" borderId="52" xfId="0" applyNumberFormat="1" applyFont="1" applyFill="1" applyBorder="1" applyAlignment="1">
      <alignment vertical="center"/>
    </xf>
    <xf numFmtId="181" fontId="4" fillId="34" borderId="36" xfId="0" applyNumberFormat="1" applyFont="1" applyFill="1" applyBorder="1" applyAlignment="1">
      <alignment vertical="center"/>
    </xf>
    <xf numFmtId="178" fontId="2" fillId="34" borderId="36" xfId="0" applyNumberFormat="1" applyFont="1" applyFill="1" applyBorder="1" applyAlignment="1">
      <alignment vertical="center"/>
    </xf>
    <xf numFmtId="178" fontId="4" fillId="34" borderId="36" xfId="0" applyNumberFormat="1" applyFont="1" applyFill="1" applyBorder="1" applyAlignment="1">
      <alignment vertical="center"/>
    </xf>
    <xf numFmtId="0" fontId="2" fillId="0" borderId="53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1" fontId="2" fillId="34" borderId="53" xfId="64" applyNumberFormat="1" applyFont="1" applyFill="1" applyBorder="1" applyAlignment="1" applyProtection="1">
      <alignment horizontal="right" vertical="center"/>
      <protection/>
    </xf>
    <xf numFmtId="182" fontId="2" fillId="34" borderId="54" xfId="64" applyNumberFormat="1" applyFont="1" applyFill="1" applyBorder="1" applyAlignment="1" applyProtection="1">
      <alignment horizontal="right" vertical="center"/>
      <protection/>
    </xf>
    <xf numFmtId="4" fontId="2" fillId="34" borderId="53" xfId="64" applyNumberFormat="1" applyFont="1" applyFill="1" applyBorder="1" applyAlignment="1" applyProtection="1">
      <alignment horizontal="right" vertical="center"/>
      <protection/>
    </xf>
    <xf numFmtId="181" fontId="2" fillId="0" borderId="55" xfId="64" applyNumberFormat="1" applyFont="1" applyBorder="1" applyAlignment="1" applyProtection="1">
      <alignment vertical="center"/>
      <protection/>
    </xf>
    <xf numFmtId="178" fontId="2" fillId="0" borderId="41" xfId="64" applyFont="1" applyBorder="1" applyAlignment="1" applyProtection="1">
      <alignment vertical="center"/>
      <protection/>
    </xf>
    <xf numFmtId="182" fontId="2" fillId="34" borderId="41" xfId="64" applyNumberFormat="1" applyFont="1" applyFill="1" applyBorder="1" applyAlignment="1" applyProtection="1">
      <alignment horizontal="right" vertical="center"/>
      <protection/>
    </xf>
    <xf numFmtId="178" fontId="4" fillId="34" borderId="56" xfId="63" applyNumberFormat="1" applyFont="1" applyFill="1" applyBorder="1" applyAlignment="1" applyProtection="1">
      <alignment horizontal="center" vertical="center"/>
      <protection/>
    </xf>
    <xf numFmtId="178" fontId="4" fillId="34" borderId="55" xfId="63" applyNumberFormat="1" applyFont="1" applyFill="1" applyBorder="1" applyAlignment="1" applyProtection="1">
      <alignment horizontal="center" vertical="center"/>
      <protection/>
    </xf>
    <xf numFmtId="181" fontId="4" fillId="35" borderId="57" xfId="0" applyNumberFormat="1" applyFont="1" applyFill="1" applyBorder="1" applyAlignment="1">
      <alignment horizontal="center" vertical="center" wrapText="1"/>
    </xf>
    <xf numFmtId="178" fontId="4" fillId="35" borderId="58" xfId="0" applyNumberFormat="1" applyFont="1" applyFill="1" applyBorder="1" applyAlignment="1">
      <alignment horizontal="center" vertical="center" wrapText="1"/>
    </xf>
    <xf numFmtId="181" fontId="4" fillId="35" borderId="59" xfId="0" applyNumberFormat="1" applyFont="1" applyFill="1" applyBorder="1" applyAlignment="1">
      <alignment horizontal="center" vertical="center" wrapText="1"/>
    </xf>
    <xf numFmtId="178" fontId="4" fillId="35" borderId="60" xfId="0" applyNumberFormat="1" applyFont="1" applyFill="1" applyBorder="1" applyAlignment="1">
      <alignment horizontal="center" vertical="center" wrapText="1"/>
    </xf>
    <xf numFmtId="178" fontId="4" fillId="34" borderId="61" xfId="0" applyNumberFormat="1" applyFont="1" applyFill="1" applyBorder="1" applyAlignment="1">
      <alignment horizontal="center" vertical="center"/>
    </xf>
    <xf numFmtId="181" fontId="2" fillId="34" borderId="36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81" fontId="2" fillId="34" borderId="35" xfId="0" applyNumberFormat="1" applyFont="1" applyFill="1" applyBorder="1" applyAlignment="1">
      <alignment vertical="center"/>
    </xf>
    <xf numFmtId="181" fontId="2" fillId="0" borderId="41" xfId="64" applyNumberFormat="1" applyFont="1" applyBorder="1" applyAlignment="1" applyProtection="1">
      <alignment vertical="center"/>
      <protection/>
    </xf>
    <xf numFmtId="178" fontId="2" fillId="0" borderId="52" xfId="64" applyFont="1" applyBorder="1" applyAlignment="1" applyProtection="1">
      <alignment horizontal="right" vertical="center"/>
      <protection/>
    </xf>
    <xf numFmtId="182" fontId="2" fillId="34" borderId="42" xfId="64" applyNumberFormat="1" applyFont="1" applyFill="1" applyBorder="1" applyAlignment="1" applyProtection="1">
      <alignment vertical="center"/>
      <protection/>
    </xf>
    <xf numFmtId="0" fontId="2" fillId="34" borderId="52" xfId="0" applyFont="1" applyFill="1" applyBorder="1" applyAlignment="1">
      <alignment vertical="center"/>
    </xf>
    <xf numFmtId="0" fontId="2" fillId="34" borderId="36" xfId="0" applyFont="1" applyFill="1" applyBorder="1" applyAlignment="1">
      <alignment vertical="center"/>
    </xf>
    <xf numFmtId="0" fontId="2" fillId="0" borderId="41" xfId="0" applyFont="1" applyBorder="1" applyAlignment="1">
      <alignment vertical="center"/>
    </xf>
    <xf numFmtId="181" fontId="2" fillId="47" borderId="41" xfId="64" applyNumberFormat="1" applyFont="1" applyFill="1" applyBorder="1" applyAlignment="1" applyProtection="1">
      <alignment vertical="center"/>
      <protection/>
    </xf>
    <xf numFmtId="178" fontId="2" fillId="47" borderId="52" xfId="64" applyFont="1" applyFill="1" applyBorder="1" applyAlignment="1" applyProtection="1">
      <alignment horizontal="right" vertical="center"/>
      <protection/>
    </xf>
    <xf numFmtId="182" fontId="2" fillId="47" borderId="42" xfId="64" applyNumberFormat="1" applyFont="1" applyFill="1" applyBorder="1" applyAlignment="1" applyProtection="1">
      <alignment vertical="center"/>
      <protection/>
    </xf>
    <xf numFmtId="178" fontId="2" fillId="34" borderId="62" xfId="0" applyNumberFormat="1" applyFont="1" applyFill="1" applyBorder="1" applyAlignment="1">
      <alignment vertical="center"/>
    </xf>
    <xf numFmtId="181" fontId="2" fillId="34" borderId="63" xfId="0" applyNumberFormat="1" applyFont="1" applyFill="1" applyBorder="1" applyAlignment="1">
      <alignment vertical="center"/>
    </xf>
    <xf numFmtId="181" fontId="17" fillId="0" borderId="41" xfId="64" applyNumberFormat="1" applyFont="1" applyBorder="1" applyAlignment="1" applyProtection="1">
      <alignment vertical="center"/>
      <protection/>
    </xf>
    <xf numFmtId="178" fontId="17" fillId="0" borderId="52" xfId="64" applyFont="1" applyBorder="1" applyAlignment="1" applyProtection="1">
      <alignment horizontal="right" vertical="center"/>
      <protection/>
    </xf>
    <xf numFmtId="181" fontId="2" fillId="34" borderId="64" xfId="0" applyNumberFormat="1" applyFont="1" applyFill="1" applyBorder="1" applyAlignment="1">
      <alignment vertical="center"/>
    </xf>
    <xf numFmtId="0" fontId="18" fillId="0" borderId="41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178" fontId="4" fillId="34" borderId="52" xfId="0" applyNumberFormat="1" applyFont="1" applyFill="1" applyBorder="1" applyAlignment="1">
      <alignment vertical="center"/>
    </xf>
    <xf numFmtId="0" fontId="4" fillId="0" borderId="41" xfId="0" applyFont="1" applyBorder="1" applyAlignment="1">
      <alignment vertical="center"/>
    </xf>
    <xf numFmtId="178" fontId="4" fillId="0" borderId="41" xfId="64" applyFont="1" applyBorder="1" applyAlignment="1" applyProtection="1">
      <alignment horizontal="center" vertical="center"/>
      <protection/>
    </xf>
    <xf numFmtId="4" fontId="4" fillId="0" borderId="0" xfId="64" applyNumberFormat="1" applyFont="1" applyBorder="1" applyAlignment="1" applyProtection="1">
      <alignment vertical="center"/>
      <protection/>
    </xf>
    <xf numFmtId="181" fontId="4" fillId="0" borderId="41" xfId="0" applyNumberFormat="1" applyFont="1" applyBorder="1" applyAlignment="1">
      <alignment vertical="center"/>
    </xf>
    <xf numFmtId="181" fontId="2" fillId="0" borderId="41" xfId="0" applyNumberFormat="1" applyFont="1" applyBorder="1" applyAlignment="1">
      <alignment vertical="center"/>
    </xf>
    <xf numFmtId="181" fontId="4" fillId="34" borderId="52" xfId="0" applyNumberFormat="1" applyFont="1" applyFill="1" applyBorder="1" applyAlignment="1">
      <alignment vertical="center"/>
    </xf>
    <xf numFmtId="181" fontId="2" fillId="34" borderId="65" xfId="0" applyNumberFormat="1" applyFont="1" applyFill="1" applyBorder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182" fontId="19" fillId="43" borderId="11" xfId="64" applyNumberFormat="1" applyFont="1" applyFill="1" applyBorder="1" applyAlignment="1" applyProtection="1">
      <alignment vertical="center"/>
      <protection/>
    </xf>
    <xf numFmtId="0" fontId="4" fillId="35" borderId="41" xfId="0" applyFont="1" applyFill="1" applyBorder="1" applyAlignment="1">
      <alignment horizontal="left" vertical="center"/>
    </xf>
    <xf numFmtId="0" fontId="4" fillId="48" borderId="51" xfId="0" applyFont="1" applyFill="1" applyBorder="1" applyAlignment="1">
      <alignment horizontal="left" vertical="center" wrapText="1"/>
    </xf>
    <xf numFmtId="178" fontId="4" fillId="48" borderId="11" xfId="64" applyFont="1" applyFill="1" applyBorder="1" applyAlignment="1" applyProtection="1">
      <alignment horizontal="left" vertical="center"/>
      <protection/>
    </xf>
    <xf numFmtId="178" fontId="2" fillId="0" borderId="36" xfId="64" applyFont="1" applyBorder="1" applyAlignment="1" applyProtection="1">
      <alignment horizontal="center" vertical="center"/>
      <protection/>
    </xf>
    <xf numFmtId="178" fontId="4" fillId="43" borderId="11" xfId="64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2" fillId="0" borderId="0" xfId="0" applyFont="1" applyAlignment="1">
      <alignment vertical="center"/>
    </xf>
    <xf numFmtId="178" fontId="21" fillId="0" borderId="0" xfId="64" applyFont="1" applyBorder="1" applyAlignment="1" applyProtection="1">
      <alignment horizontal="center" vertical="center"/>
      <protection/>
    </xf>
    <xf numFmtId="181" fontId="21" fillId="0" borderId="0" xfId="64" applyNumberFormat="1" applyFont="1" applyBorder="1" applyAlignment="1" applyProtection="1">
      <alignment vertical="center"/>
      <protection/>
    </xf>
    <xf numFmtId="178" fontId="21" fillId="0" borderId="0" xfId="64" applyFont="1" applyBorder="1" applyAlignment="1" applyProtection="1">
      <alignment vertical="center"/>
      <protection/>
    </xf>
    <xf numFmtId="181" fontId="14" fillId="0" borderId="0" xfId="64" applyNumberFormat="1" applyFont="1" applyBorder="1" applyAlignment="1" applyProtection="1">
      <alignment vertical="center"/>
      <protection/>
    </xf>
    <xf numFmtId="178" fontId="14" fillId="0" borderId="0" xfId="64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81" fontId="20" fillId="0" borderId="0" xfId="0" applyNumberFormat="1" applyFont="1" applyAlignment="1">
      <alignment vertical="center"/>
    </xf>
    <xf numFmtId="178" fontId="20" fillId="0" borderId="0" xfId="0" applyNumberFormat="1" applyFont="1" applyAlignment="1">
      <alignment horizontal="center" vertical="center"/>
    </xf>
    <xf numFmtId="178" fontId="20" fillId="0" borderId="0" xfId="0" applyNumberFormat="1" applyFont="1" applyAlignment="1">
      <alignment vertical="center"/>
    </xf>
    <xf numFmtId="181" fontId="28" fillId="0" borderId="0" xfId="0" applyNumberFormat="1" applyFont="1" applyAlignment="1">
      <alignment vertical="center"/>
    </xf>
    <xf numFmtId="178" fontId="28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81" fontId="22" fillId="0" borderId="0" xfId="0" applyNumberFormat="1" applyFont="1" applyAlignment="1">
      <alignment vertical="center"/>
    </xf>
    <xf numFmtId="178" fontId="22" fillId="0" borderId="0" xfId="0" applyNumberFormat="1" applyFont="1" applyAlignment="1">
      <alignment horizontal="center" vertical="center"/>
    </xf>
    <xf numFmtId="178" fontId="22" fillId="0" borderId="0" xfId="0" applyNumberFormat="1" applyFont="1" applyAlignment="1">
      <alignment vertical="center"/>
    </xf>
    <xf numFmtId="181" fontId="29" fillId="0" borderId="0" xfId="0" applyNumberFormat="1" applyFont="1" applyAlignment="1">
      <alignment vertical="center"/>
    </xf>
    <xf numFmtId="178" fontId="29" fillId="0" borderId="0" xfId="0" applyNumberFormat="1" applyFont="1" applyAlignment="1">
      <alignment vertical="center"/>
    </xf>
    <xf numFmtId="178" fontId="28" fillId="0" borderId="0" xfId="0" applyNumberFormat="1" applyFont="1" applyAlignment="1">
      <alignment horizontal="center" vertical="center"/>
    </xf>
    <xf numFmtId="178" fontId="29" fillId="0" borderId="0" xfId="0" applyNumberFormat="1" applyFont="1" applyAlignment="1">
      <alignment horizontal="center" vertical="center"/>
    </xf>
    <xf numFmtId="178" fontId="29" fillId="34" borderId="61" xfId="0" applyNumberFormat="1" applyFont="1" applyFill="1" applyBorder="1" applyAlignment="1">
      <alignment horizontal="center" vertical="center"/>
    </xf>
    <xf numFmtId="181" fontId="20" fillId="0" borderId="0" xfId="0" applyNumberFormat="1" applyFont="1" applyAlignment="1">
      <alignment horizontal="center" vertical="center"/>
    </xf>
    <xf numFmtId="181" fontId="22" fillId="0" borderId="0" xfId="0" applyNumberFormat="1" applyFont="1" applyAlignment="1">
      <alignment horizontal="center" vertical="center"/>
    </xf>
    <xf numFmtId="2" fontId="2" fillId="34" borderId="53" xfId="64" applyNumberFormat="1" applyFont="1" applyFill="1" applyBorder="1" applyAlignment="1" applyProtection="1">
      <alignment horizontal="right" vertical="center"/>
      <protection/>
    </xf>
    <xf numFmtId="181" fontId="29" fillId="0" borderId="0" xfId="0" applyNumberFormat="1" applyFont="1" applyAlignment="1">
      <alignment horizontal="center" vertical="center"/>
    </xf>
    <xf numFmtId="178" fontId="0" fillId="0" borderId="0" xfId="64" applyFont="1" applyBorder="1" applyAlignment="1" applyProtection="1">
      <alignment/>
      <protection/>
    </xf>
    <xf numFmtId="0" fontId="28" fillId="0" borderId="0" xfId="0" applyFont="1" applyAlignment="1">
      <alignment horizontal="center" vertical="center"/>
    </xf>
    <xf numFmtId="0" fontId="2" fillId="0" borderId="41" xfId="0" applyFont="1" applyBorder="1" applyAlignment="1">
      <alignment/>
    </xf>
    <xf numFmtId="0" fontId="18" fillId="0" borderId="41" xfId="0" applyFont="1" applyBorder="1" applyAlignment="1">
      <alignment horizontal="left"/>
    </xf>
    <xf numFmtId="0" fontId="4" fillId="47" borderId="41" xfId="0" applyFont="1" applyFill="1" applyBorder="1" applyAlignment="1">
      <alignment vertical="center"/>
    </xf>
    <xf numFmtId="178" fontId="4" fillId="47" borderId="41" xfId="0" applyNumberFormat="1" applyFont="1" applyFill="1" applyBorder="1" applyAlignment="1">
      <alignment vertical="center"/>
    </xf>
    <xf numFmtId="181" fontId="4" fillId="47" borderId="41" xfId="64" applyNumberFormat="1" applyFont="1" applyFill="1" applyBorder="1" applyAlignment="1" applyProtection="1">
      <alignment vertical="center"/>
      <protection/>
    </xf>
    <xf numFmtId="178" fontId="4" fillId="47" borderId="52" xfId="64" applyFont="1" applyFill="1" applyBorder="1" applyAlignment="1" applyProtection="1">
      <alignment horizontal="right" vertical="center"/>
      <protection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181" fontId="13" fillId="0" borderId="0" xfId="0" applyNumberFormat="1" applyFont="1" applyAlignment="1">
      <alignment horizontal="center" vertical="center"/>
    </xf>
    <xf numFmtId="181" fontId="13" fillId="0" borderId="0" xfId="0" applyNumberFormat="1" applyFont="1" applyAlignment="1">
      <alignment vertical="center"/>
    </xf>
    <xf numFmtId="178" fontId="30" fillId="0" borderId="0" xfId="0" applyNumberFormat="1" applyFont="1" applyAlignment="1">
      <alignment vertical="center"/>
    </xf>
    <xf numFmtId="178" fontId="13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181" fontId="30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78" fontId="4" fillId="34" borderId="66" xfId="63" applyNumberFormat="1" applyFont="1" applyFill="1" applyBorder="1" applyAlignment="1" applyProtection="1">
      <alignment horizontal="center" vertical="center"/>
      <protection/>
    </xf>
    <xf numFmtId="178" fontId="4" fillId="34" borderId="67" xfId="63" applyNumberFormat="1" applyFont="1" applyFill="1" applyBorder="1" applyAlignment="1" applyProtection="1">
      <alignment horizontal="center" vertical="center"/>
      <protection/>
    </xf>
    <xf numFmtId="178" fontId="4" fillId="35" borderId="68" xfId="0" applyNumberFormat="1" applyFont="1" applyFill="1" applyBorder="1" applyAlignment="1">
      <alignment horizontal="center" vertical="center" wrapText="1"/>
    </xf>
    <xf numFmtId="181" fontId="2" fillId="0" borderId="53" xfId="64" applyNumberFormat="1" applyFont="1" applyBorder="1" applyAlignment="1" applyProtection="1">
      <alignment vertical="center"/>
      <protection/>
    </xf>
    <xf numFmtId="178" fontId="2" fillId="0" borderId="53" xfId="64" applyFont="1" applyBorder="1" applyAlignment="1" applyProtection="1">
      <alignment vertical="center"/>
      <protection/>
    </xf>
    <xf numFmtId="178" fontId="2" fillId="0" borderId="54" xfId="64" applyFont="1" applyBorder="1" applyAlignment="1" applyProtection="1">
      <alignment vertical="center"/>
      <protection/>
    </xf>
    <xf numFmtId="178" fontId="4" fillId="34" borderId="69" xfId="63" applyNumberFormat="1" applyFont="1" applyFill="1" applyBorder="1" applyAlignment="1" applyProtection="1">
      <alignment horizontal="center" vertical="center"/>
      <protection/>
    </xf>
    <xf numFmtId="0" fontId="2" fillId="0" borderId="70" xfId="0" applyFont="1" applyBorder="1" applyAlignment="1">
      <alignment horizontal="left" vertical="center" wrapText="1"/>
    </xf>
    <xf numFmtId="178" fontId="4" fillId="0" borderId="65" xfId="64" applyFont="1" applyBorder="1" applyAlignment="1" applyProtection="1">
      <alignment horizontal="center" vertical="center"/>
      <protection/>
    </xf>
    <xf numFmtId="178" fontId="4" fillId="34" borderId="11" xfId="64" applyFont="1" applyFill="1" applyBorder="1" applyAlignment="1" applyProtection="1">
      <alignment vertical="center"/>
      <protection/>
    </xf>
    <xf numFmtId="181" fontId="4" fillId="0" borderId="53" xfId="64" applyNumberFormat="1" applyFont="1" applyBorder="1" applyAlignment="1" applyProtection="1">
      <alignment vertical="center"/>
      <protection/>
    </xf>
    <xf numFmtId="178" fontId="4" fillId="0" borderId="41" xfId="64" applyFont="1" applyBorder="1" applyAlignment="1" applyProtection="1">
      <alignment vertical="center"/>
      <protection/>
    </xf>
    <xf numFmtId="181" fontId="4" fillId="34" borderId="71" xfId="64" applyNumberFormat="1" applyFont="1" applyFill="1" applyBorder="1" applyAlignment="1" applyProtection="1">
      <alignment vertical="center"/>
      <protection/>
    </xf>
    <xf numFmtId="185" fontId="4" fillId="34" borderId="71" xfId="64" applyNumberFormat="1" applyFont="1" applyFill="1" applyBorder="1" applyAlignment="1" applyProtection="1">
      <alignment vertical="center"/>
      <protection/>
    </xf>
    <xf numFmtId="181" fontId="2" fillId="0" borderId="65" xfId="64" applyNumberFormat="1" applyFont="1" applyBorder="1" applyAlignment="1" applyProtection="1">
      <alignment vertical="center"/>
      <protection/>
    </xf>
    <xf numFmtId="178" fontId="2" fillId="0" borderId="65" xfId="64" applyFont="1" applyBorder="1" applyAlignment="1" applyProtection="1">
      <alignment horizontal="right" vertical="center"/>
      <protection/>
    </xf>
    <xf numFmtId="178" fontId="2" fillId="0" borderId="61" xfId="64" applyFont="1" applyBorder="1" applyAlignment="1" applyProtection="1">
      <alignment vertical="center"/>
      <protection/>
    </xf>
    <xf numFmtId="178" fontId="4" fillId="0" borderId="51" xfId="64" applyFont="1" applyBorder="1" applyAlignment="1" applyProtection="1">
      <alignment vertical="center"/>
      <protection/>
    </xf>
    <xf numFmtId="181" fontId="4" fillId="0" borderId="65" xfId="64" applyNumberFormat="1" applyFont="1" applyBorder="1" applyAlignment="1" applyProtection="1">
      <alignment vertical="center"/>
      <protection/>
    </xf>
    <xf numFmtId="0" fontId="2" fillId="0" borderId="41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178" fontId="2" fillId="0" borderId="51" xfId="64" applyFont="1" applyBorder="1" applyAlignment="1" applyProtection="1">
      <alignment vertical="center"/>
      <protection/>
    </xf>
    <xf numFmtId="0" fontId="32" fillId="0" borderId="0" xfId="0" applyFont="1" applyAlignment="1">
      <alignment vertical="center"/>
    </xf>
  </cellXfs>
  <cellStyles count="5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Excel Built-in 40% - Accent1" xfId="63"/>
    <cellStyle name="Vírgul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D7"/>
      <rgbColor rgb="00CCFFFF"/>
      <rgbColor rgb="00660066"/>
      <rgbColor rgb="00FF8080"/>
      <rgbColor rgb="000070C0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0CECE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55308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866775</xdr:colOff>
      <xdr:row>4</xdr:row>
      <xdr:rowOff>104775</xdr:rowOff>
    </xdr:to>
    <xdr:pic>
      <xdr:nvPicPr>
        <xdr:cNvPr id="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838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857250</xdr:colOff>
      <xdr:row>5</xdr:row>
      <xdr:rowOff>114300</xdr:rowOff>
    </xdr:to>
    <xdr:pic>
      <xdr:nvPicPr>
        <xdr:cNvPr id="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8286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857250</xdr:colOff>
      <xdr:row>5</xdr:row>
      <xdr:rowOff>57150</xdr:rowOff>
    </xdr:to>
    <xdr:pic>
      <xdr:nvPicPr>
        <xdr:cNvPr id="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857250</xdr:colOff>
      <xdr:row>5</xdr:row>
      <xdr:rowOff>57150</xdr:rowOff>
    </xdr:to>
    <xdr:pic>
      <xdr:nvPicPr>
        <xdr:cNvPr id="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857250</xdr:colOff>
      <xdr:row>4</xdr:row>
      <xdr:rowOff>104775</xdr:rowOff>
    </xdr:to>
    <xdr:pic>
      <xdr:nvPicPr>
        <xdr:cNvPr id="1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828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857250</xdr:colOff>
      <xdr:row>4</xdr:row>
      <xdr:rowOff>104775</xdr:rowOff>
    </xdr:to>
    <xdr:pic>
      <xdr:nvPicPr>
        <xdr:cNvPr id="1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828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857250</xdr:colOff>
      <xdr:row>4</xdr:row>
      <xdr:rowOff>104775</xdr:rowOff>
    </xdr:to>
    <xdr:pic>
      <xdr:nvPicPr>
        <xdr:cNvPr id="1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857250</xdr:colOff>
      <xdr:row>4</xdr:row>
      <xdr:rowOff>95250</xdr:rowOff>
    </xdr:to>
    <xdr:pic>
      <xdr:nvPicPr>
        <xdr:cNvPr id="1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857250</xdr:colOff>
      <xdr:row>4</xdr:row>
      <xdr:rowOff>95250</xdr:rowOff>
    </xdr:to>
    <xdr:pic>
      <xdr:nvPicPr>
        <xdr:cNvPr id="1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857250</xdr:colOff>
      <xdr:row>5</xdr:row>
      <xdr:rowOff>104775</xdr:rowOff>
    </xdr:to>
    <xdr:pic>
      <xdr:nvPicPr>
        <xdr:cNvPr id="1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8286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857250</xdr:colOff>
      <xdr:row>5</xdr:row>
      <xdr:rowOff>104775</xdr:rowOff>
    </xdr:to>
    <xdr:pic>
      <xdr:nvPicPr>
        <xdr:cNvPr id="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8286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857250</xdr:colOff>
      <xdr:row>5</xdr:row>
      <xdr:rowOff>114300</xdr:rowOff>
    </xdr:to>
    <xdr:pic>
      <xdr:nvPicPr>
        <xdr:cNvPr id="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8286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2"/>
  <sheetViews>
    <sheetView defaultGridColor="0" zoomScaleSheetLayoutView="100" colorId="8" workbookViewId="0" topLeftCell="A1">
      <selection activeCell="A1" sqref="A1:N1"/>
    </sheetView>
  </sheetViews>
  <sheetFormatPr defaultColWidth="11.00390625" defaultRowHeight="15"/>
  <cols>
    <col min="1" max="1" width="65.28125" style="4" customWidth="1"/>
    <col min="2" max="2" width="8.8515625" style="282" customWidth="1"/>
    <col min="3" max="3" width="5.8515625" style="283" customWidth="1"/>
    <col min="4" max="4" width="8.421875" style="284" customWidth="1"/>
    <col min="5" max="5" width="11.00390625" style="284" customWidth="1"/>
    <col min="6" max="6" width="5.8515625" style="285" customWidth="1"/>
    <col min="7" max="7" width="8.421875" style="284" customWidth="1"/>
    <col min="8" max="8" width="10.00390625" style="286" customWidth="1"/>
    <col min="9" max="9" width="6.140625" style="285" customWidth="1"/>
    <col min="10" max="10" width="8.421875" style="284" customWidth="1"/>
    <col min="11" max="11" width="10.00390625" style="284" customWidth="1"/>
    <col min="12" max="12" width="6.140625" style="283" customWidth="1"/>
    <col min="13" max="13" width="8.421875" style="284" customWidth="1"/>
    <col min="14" max="14" width="11.00390625" style="284" customWidth="1"/>
    <col min="15" max="16384" width="11.00390625" style="287" customWidth="1"/>
  </cols>
  <sheetData>
    <row r="1" spans="1:14" ht="23.25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</row>
    <row r="2" spans="1:14" ht="18">
      <c r="A2" s="289" t="s">
        <v>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14" s="278" customFormat="1" ht="5.25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</row>
    <row r="4" spans="1:14" ht="20.25">
      <c r="A4" s="291" t="s">
        <v>2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</row>
    <row r="5" spans="1:14" ht="15.75">
      <c r="A5" s="292" t="s">
        <v>3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</row>
    <row r="6" spans="1:14" s="279" customFormat="1" ht="12.75">
      <c r="A6" s="334" t="s">
        <v>4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</row>
    <row r="7" spans="1:14" s="281" customFormat="1" ht="11.25">
      <c r="A7" s="335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</row>
    <row r="8" spans="1:14" ht="15">
      <c r="A8" s="22"/>
      <c r="C8" s="336" t="s">
        <v>5</v>
      </c>
      <c r="D8" s="336"/>
      <c r="E8" s="336"/>
      <c r="F8" s="337" t="s">
        <v>6</v>
      </c>
      <c r="G8" s="337"/>
      <c r="H8" s="337"/>
      <c r="I8" s="337" t="s">
        <v>7</v>
      </c>
      <c r="J8" s="337"/>
      <c r="K8" s="337"/>
      <c r="L8" s="342" t="s">
        <v>8</v>
      </c>
      <c r="M8" s="342"/>
      <c r="N8" s="342"/>
    </row>
    <row r="9" spans="1:14" s="280" customFormat="1" ht="60">
      <c r="A9" s="213" t="s">
        <v>9</v>
      </c>
      <c r="B9" s="214" t="s">
        <v>10</v>
      </c>
      <c r="C9" s="215" t="s">
        <v>11</v>
      </c>
      <c r="D9" s="216" t="s">
        <v>12</v>
      </c>
      <c r="E9" s="338" t="s">
        <v>13</v>
      </c>
      <c r="F9" s="215" t="s">
        <v>11</v>
      </c>
      <c r="G9" s="216" t="s">
        <v>12</v>
      </c>
      <c r="H9" s="338" t="s">
        <v>13</v>
      </c>
      <c r="I9" s="215" t="s">
        <v>11</v>
      </c>
      <c r="J9" s="216" t="s">
        <v>12</v>
      </c>
      <c r="K9" s="338" t="s">
        <v>13</v>
      </c>
      <c r="L9" s="215" t="s">
        <v>11</v>
      </c>
      <c r="M9" s="216" t="s">
        <v>12</v>
      </c>
      <c r="N9" s="242" t="s">
        <v>13</v>
      </c>
    </row>
    <row r="10" spans="2:14" s="278" customFormat="1" ht="5.25">
      <c r="B10" s="295"/>
      <c r="C10" s="296"/>
      <c r="D10" s="298"/>
      <c r="E10" s="298"/>
      <c r="F10" s="299"/>
      <c r="G10" s="298"/>
      <c r="H10" s="300"/>
      <c r="I10" s="299"/>
      <c r="J10" s="308"/>
      <c r="K10" s="308"/>
      <c r="L10" s="308"/>
      <c r="M10" s="308"/>
      <c r="N10" s="298"/>
    </row>
    <row r="11" spans="1:14" s="281" customFormat="1" ht="11.25">
      <c r="A11" s="301" t="s">
        <v>14</v>
      </c>
      <c r="B11" s="302"/>
      <c r="C11" s="303"/>
      <c r="D11" s="305"/>
      <c r="E11" s="305"/>
      <c r="F11" s="306"/>
      <c r="G11" s="305"/>
      <c r="H11" s="307"/>
      <c r="I11" s="306"/>
      <c r="J11" s="309"/>
      <c r="K11" s="310" t="s">
        <v>15</v>
      </c>
      <c r="L11" s="310"/>
      <c r="M11" s="310"/>
      <c r="N11" s="310"/>
    </row>
    <row r="12" spans="1:14" ht="15">
      <c r="A12" s="221" t="s">
        <v>16</v>
      </c>
      <c r="B12" s="222"/>
      <c r="C12" s="223"/>
      <c r="D12" s="225"/>
      <c r="E12" s="225"/>
      <c r="F12" s="269"/>
      <c r="G12" s="225"/>
      <c r="H12" s="263"/>
      <c r="I12" s="269"/>
      <c r="J12" s="223"/>
      <c r="K12" s="245">
        <v>5754</v>
      </c>
      <c r="L12" s="246"/>
      <c r="M12" s="246"/>
      <c r="N12" s="245">
        <v>4245</v>
      </c>
    </row>
    <row r="13" spans="1:14" ht="28.5">
      <c r="A13" s="229" t="s">
        <v>17</v>
      </c>
      <c r="B13" s="230" t="s">
        <v>18</v>
      </c>
      <c r="C13" s="339">
        <v>1</v>
      </c>
      <c r="D13" s="340">
        <v>6.5</v>
      </c>
      <c r="E13" s="341">
        <v>6.5</v>
      </c>
      <c r="F13" s="339"/>
      <c r="G13" s="340"/>
      <c r="H13" s="341">
        <v>0</v>
      </c>
      <c r="I13" s="339"/>
      <c r="J13" s="340"/>
      <c r="K13" s="341">
        <v>0</v>
      </c>
      <c r="L13" s="339">
        <v>1</v>
      </c>
      <c r="M13" s="340">
        <v>6.5</v>
      </c>
      <c r="N13" s="340">
        <v>6.5</v>
      </c>
    </row>
    <row r="14" spans="1:14" ht="15">
      <c r="A14" s="229" t="s">
        <v>19</v>
      </c>
      <c r="B14" s="230" t="s">
        <v>18</v>
      </c>
      <c r="C14" s="339">
        <v>9</v>
      </c>
      <c r="D14" s="340">
        <v>14</v>
      </c>
      <c r="E14" s="341">
        <v>126</v>
      </c>
      <c r="F14" s="339"/>
      <c r="G14" s="340"/>
      <c r="H14" s="341">
        <v>0</v>
      </c>
      <c r="I14" s="339"/>
      <c r="J14" s="340"/>
      <c r="K14" s="341">
        <v>0</v>
      </c>
      <c r="L14" s="339">
        <v>9</v>
      </c>
      <c r="M14" s="340">
        <v>14</v>
      </c>
      <c r="N14" s="235">
        <v>126</v>
      </c>
    </row>
    <row r="15" spans="1:14" ht="15">
      <c r="A15" s="229" t="s">
        <v>20</v>
      </c>
      <c r="B15" s="230" t="s">
        <v>18</v>
      </c>
      <c r="C15" s="339">
        <v>250</v>
      </c>
      <c r="D15" s="340">
        <v>2.55</v>
      </c>
      <c r="E15" s="341">
        <v>637.5</v>
      </c>
      <c r="F15" s="339"/>
      <c r="G15" s="340"/>
      <c r="H15" s="341">
        <v>0</v>
      </c>
      <c r="I15" s="339"/>
      <c r="J15" s="340"/>
      <c r="K15" s="341">
        <v>0</v>
      </c>
      <c r="L15" s="339">
        <v>250</v>
      </c>
      <c r="M15" s="340">
        <v>2.55</v>
      </c>
      <c r="N15" s="235">
        <v>637.5</v>
      </c>
    </row>
    <row r="16" spans="1:14" ht="15">
      <c r="A16" s="229" t="s">
        <v>21</v>
      </c>
      <c r="B16" s="230" t="s">
        <v>18</v>
      </c>
      <c r="C16" s="339">
        <v>13</v>
      </c>
      <c r="D16" s="340">
        <v>4.69</v>
      </c>
      <c r="E16" s="341">
        <v>60.97</v>
      </c>
      <c r="F16" s="339"/>
      <c r="G16" s="340"/>
      <c r="H16" s="341">
        <v>0</v>
      </c>
      <c r="I16" s="339"/>
      <c r="J16" s="340"/>
      <c r="K16" s="341">
        <v>0</v>
      </c>
      <c r="L16" s="339">
        <v>13</v>
      </c>
      <c r="M16" s="340">
        <v>4.69</v>
      </c>
      <c r="N16" s="235">
        <v>60.97</v>
      </c>
    </row>
    <row r="17" spans="1:14" ht="15">
      <c r="A17" s="229" t="s">
        <v>22</v>
      </c>
      <c r="B17" s="230" t="s">
        <v>18</v>
      </c>
      <c r="C17" s="339">
        <v>1</v>
      </c>
      <c r="D17" s="340">
        <v>4.69</v>
      </c>
      <c r="E17" s="341">
        <v>4.69</v>
      </c>
      <c r="F17" s="339"/>
      <c r="G17" s="340"/>
      <c r="H17" s="341">
        <v>0</v>
      </c>
      <c r="I17" s="339"/>
      <c r="J17" s="340"/>
      <c r="K17" s="341">
        <v>0</v>
      </c>
      <c r="L17" s="339">
        <v>1</v>
      </c>
      <c r="M17" s="340">
        <v>4.69</v>
      </c>
      <c r="N17" s="235">
        <v>4.69</v>
      </c>
    </row>
    <row r="18" spans="1:14" ht="15">
      <c r="A18" s="229" t="s">
        <v>23</v>
      </c>
      <c r="B18" s="230" t="s">
        <v>18</v>
      </c>
      <c r="C18" s="339">
        <v>74</v>
      </c>
      <c r="D18" s="340">
        <v>0.79</v>
      </c>
      <c r="E18" s="341">
        <v>58.46</v>
      </c>
      <c r="F18" s="339"/>
      <c r="G18" s="340"/>
      <c r="H18" s="341">
        <v>0</v>
      </c>
      <c r="I18" s="339"/>
      <c r="J18" s="340"/>
      <c r="K18" s="341">
        <v>0</v>
      </c>
      <c r="L18" s="339">
        <v>74</v>
      </c>
      <c r="M18" s="340">
        <v>0.79</v>
      </c>
      <c r="N18" s="235">
        <v>58.46</v>
      </c>
    </row>
    <row r="19" spans="1:14" ht="15">
      <c r="A19" s="229" t="s">
        <v>24</v>
      </c>
      <c r="B19" s="230" t="s">
        <v>18</v>
      </c>
      <c r="C19" s="339">
        <v>50</v>
      </c>
      <c r="D19" s="340">
        <v>0.79</v>
      </c>
      <c r="E19" s="341">
        <v>39.5</v>
      </c>
      <c r="F19" s="339"/>
      <c r="G19" s="340"/>
      <c r="H19" s="341">
        <v>0</v>
      </c>
      <c r="I19" s="339"/>
      <c r="J19" s="340"/>
      <c r="K19" s="341">
        <v>0</v>
      </c>
      <c r="L19" s="339">
        <v>50</v>
      </c>
      <c r="M19" s="340">
        <v>0.79</v>
      </c>
      <c r="N19" s="235">
        <v>39.5</v>
      </c>
    </row>
    <row r="20" spans="1:14" ht="15">
      <c r="A20" s="229" t="s">
        <v>25</v>
      </c>
      <c r="B20" s="230" t="s">
        <v>18</v>
      </c>
      <c r="C20" s="339">
        <v>28</v>
      </c>
      <c r="D20" s="340">
        <v>0.68</v>
      </c>
      <c r="E20" s="341">
        <v>19.04</v>
      </c>
      <c r="F20" s="339"/>
      <c r="G20" s="340"/>
      <c r="H20" s="341">
        <v>0</v>
      </c>
      <c r="I20" s="339"/>
      <c r="J20" s="340"/>
      <c r="K20" s="341">
        <v>0</v>
      </c>
      <c r="L20" s="339">
        <v>28</v>
      </c>
      <c r="M20" s="340">
        <v>0.68</v>
      </c>
      <c r="N20" s="235">
        <v>19.04</v>
      </c>
    </row>
    <row r="21" spans="1:14" ht="15">
      <c r="A21" s="229" t="s">
        <v>26</v>
      </c>
      <c r="B21" s="230" t="s">
        <v>18</v>
      </c>
      <c r="C21" s="339">
        <v>8</v>
      </c>
      <c r="D21" s="340">
        <v>0.68</v>
      </c>
      <c r="E21" s="341">
        <v>5.44</v>
      </c>
      <c r="F21" s="339"/>
      <c r="G21" s="340"/>
      <c r="H21" s="341">
        <v>0</v>
      </c>
      <c r="I21" s="339"/>
      <c r="J21" s="340"/>
      <c r="K21" s="341">
        <v>0</v>
      </c>
      <c r="L21" s="339">
        <v>8</v>
      </c>
      <c r="M21" s="340">
        <v>0.68</v>
      </c>
      <c r="N21" s="235">
        <v>5.44</v>
      </c>
    </row>
    <row r="22" spans="1:14" ht="15">
      <c r="A22" s="229" t="s">
        <v>27</v>
      </c>
      <c r="B22" s="230" t="s">
        <v>18</v>
      </c>
      <c r="C22" s="339">
        <v>8</v>
      </c>
      <c r="D22" s="340">
        <v>0.68</v>
      </c>
      <c r="E22" s="341">
        <v>5.44</v>
      </c>
      <c r="F22" s="339"/>
      <c r="G22" s="340"/>
      <c r="H22" s="341">
        <v>0</v>
      </c>
      <c r="I22" s="339"/>
      <c r="J22" s="340"/>
      <c r="K22" s="341">
        <v>0</v>
      </c>
      <c r="L22" s="339">
        <v>8</v>
      </c>
      <c r="M22" s="340">
        <v>0.68</v>
      </c>
      <c r="N22" s="235">
        <v>5.44</v>
      </c>
    </row>
    <row r="23" spans="1:14" ht="15">
      <c r="A23" s="229" t="s">
        <v>28</v>
      </c>
      <c r="B23" s="230" t="s">
        <v>18</v>
      </c>
      <c r="C23" s="339">
        <v>8</v>
      </c>
      <c r="D23" s="340">
        <v>0.68</v>
      </c>
      <c r="E23" s="341">
        <v>5.44</v>
      </c>
      <c r="F23" s="339"/>
      <c r="G23" s="340"/>
      <c r="H23" s="341">
        <v>0</v>
      </c>
      <c r="I23" s="339"/>
      <c r="J23" s="340"/>
      <c r="K23" s="341">
        <v>0</v>
      </c>
      <c r="L23" s="339">
        <v>8</v>
      </c>
      <c r="M23" s="340">
        <v>0.68</v>
      </c>
      <c r="N23" s="235">
        <v>5.44</v>
      </c>
    </row>
    <row r="24" spans="1:14" ht="15">
      <c r="A24" s="229" t="s">
        <v>29</v>
      </c>
      <c r="B24" s="230" t="s">
        <v>18</v>
      </c>
      <c r="C24" s="339">
        <v>5</v>
      </c>
      <c r="D24" s="340">
        <v>1</v>
      </c>
      <c r="E24" s="341">
        <v>5</v>
      </c>
      <c r="F24" s="339"/>
      <c r="G24" s="340"/>
      <c r="H24" s="341">
        <v>0</v>
      </c>
      <c r="I24" s="339"/>
      <c r="J24" s="340"/>
      <c r="K24" s="341">
        <v>0</v>
      </c>
      <c r="L24" s="339">
        <v>5</v>
      </c>
      <c r="M24" s="340">
        <v>1</v>
      </c>
      <c r="N24" s="235">
        <v>5</v>
      </c>
    </row>
    <row r="25" spans="1:14" ht="15">
      <c r="A25" s="229" t="s">
        <v>30</v>
      </c>
      <c r="B25" s="230" t="s">
        <v>18</v>
      </c>
      <c r="C25" s="339">
        <v>250</v>
      </c>
      <c r="D25" s="340">
        <v>0.37</v>
      </c>
      <c r="E25" s="341">
        <v>92.5</v>
      </c>
      <c r="F25" s="339"/>
      <c r="G25" s="340"/>
      <c r="H25" s="341">
        <v>0</v>
      </c>
      <c r="I25" s="339"/>
      <c r="J25" s="340"/>
      <c r="K25" s="341">
        <v>0</v>
      </c>
      <c r="L25" s="339">
        <v>250</v>
      </c>
      <c r="M25" s="340">
        <v>0.37</v>
      </c>
      <c r="N25" s="235">
        <v>92.5</v>
      </c>
    </row>
    <row r="26" spans="1:14" ht="15">
      <c r="A26" s="229" t="s">
        <v>31</v>
      </c>
      <c r="B26" s="230" t="s">
        <v>32</v>
      </c>
      <c r="C26" s="339">
        <v>10</v>
      </c>
      <c r="D26" s="340">
        <v>4.59</v>
      </c>
      <c r="E26" s="341">
        <v>45.9</v>
      </c>
      <c r="F26" s="339"/>
      <c r="G26" s="340"/>
      <c r="H26" s="341">
        <v>0</v>
      </c>
      <c r="I26" s="339"/>
      <c r="J26" s="340"/>
      <c r="K26" s="341">
        <v>0</v>
      </c>
      <c r="L26" s="339">
        <v>10</v>
      </c>
      <c r="M26" s="340">
        <v>4.59</v>
      </c>
      <c r="N26" s="235">
        <v>45.9</v>
      </c>
    </row>
    <row r="27" spans="1:14" ht="15">
      <c r="A27" s="229" t="s">
        <v>33</v>
      </c>
      <c r="B27" s="230" t="s">
        <v>32</v>
      </c>
      <c r="C27" s="339">
        <v>5</v>
      </c>
      <c r="D27" s="340">
        <v>4.59</v>
      </c>
      <c r="E27" s="341">
        <v>22.95</v>
      </c>
      <c r="F27" s="339"/>
      <c r="G27" s="340"/>
      <c r="H27" s="341">
        <v>0</v>
      </c>
      <c r="I27" s="339"/>
      <c r="J27" s="340"/>
      <c r="K27" s="341">
        <v>0</v>
      </c>
      <c r="L27" s="339">
        <v>5</v>
      </c>
      <c r="M27" s="340">
        <v>4.59</v>
      </c>
      <c r="N27" s="235">
        <v>22.95</v>
      </c>
    </row>
    <row r="28" spans="1:14" ht="15">
      <c r="A28" s="229" t="s">
        <v>34</v>
      </c>
      <c r="B28" s="230" t="s">
        <v>32</v>
      </c>
      <c r="C28" s="339">
        <v>2</v>
      </c>
      <c r="D28" s="340">
        <v>4.59</v>
      </c>
      <c r="E28" s="341">
        <v>9.18</v>
      </c>
      <c r="F28" s="339"/>
      <c r="G28" s="340"/>
      <c r="H28" s="341">
        <v>0</v>
      </c>
      <c r="I28" s="339"/>
      <c r="J28" s="340"/>
      <c r="K28" s="341">
        <v>0</v>
      </c>
      <c r="L28" s="339">
        <v>2</v>
      </c>
      <c r="M28" s="340">
        <v>4.59</v>
      </c>
      <c r="N28" s="235">
        <v>9.18</v>
      </c>
    </row>
    <row r="29" spans="1:14" ht="15">
      <c r="A29" s="229" t="s">
        <v>35</v>
      </c>
      <c r="B29" s="230" t="s">
        <v>32</v>
      </c>
      <c r="C29" s="339">
        <v>3</v>
      </c>
      <c r="D29" s="340">
        <v>4.59</v>
      </c>
      <c r="E29" s="341">
        <v>13.77</v>
      </c>
      <c r="F29" s="339"/>
      <c r="G29" s="340"/>
      <c r="H29" s="341">
        <v>0</v>
      </c>
      <c r="I29" s="339"/>
      <c r="J29" s="340"/>
      <c r="K29" s="341">
        <v>0</v>
      </c>
      <c r="L29" s="339">
        <v>3</v>
      </c>
      <c r="M29" s="340">
        <v>4.59</v>
      </c>
      <c r="N29" s="235">
        <v>13.77</v>
      </c>
    </row>
    <row r="30" spans="1:14" ht="15">
      <c r="A30" s="229" t="s">
        <v>36</v>
      </c>
      <c r="B30" s="230" t="s">
        <v>32</v>
      </c>
      <c r="C30" s="339">
        <v>5</v>
      </c>
      <c r="D30" s="340">
        <v>14.9</v>
      </c>
      <c r="E30" s="341">
        <v>74.5</v>
      </c>
      <c r="F30" s="339"/>
      <c r="G30" s="340"/>
      <c r="H30" s="341">
        <v>0</v>
      </c>
      <c r="I30" s="339"/>
      <c r="J30" s="340"/>
      <c r="K30" s="341">
        <v>0</v>
      </c>
      <c r="L30" s="339">
        <v>5</v>
      </c>
      <c r="M30" s="340">
        <v>14.9</v>
      </c>
      <c r="N30" s="235">
        <v>74.5</v>
      </c>
    </row>
    <row r="31" spans="1:14" ht="15">
      <c r="A31" s="229" t="s">
        <v>37</v>
      </c>
      <c r="B31" s="230" t="s">
        <v>18</v>
      </c>
      <c r="C31" s="339">
        <v>6</v>
      </c>
      <c r="D31" s="340">
        <v>3.86</v>
      </c>
      <c r="E31" s="341">
        <v>23.16</v>
      </c>
      <c r="F31" s="339"/>
      <c r="G31" s="340"/>
      <c r="H31" s="341">
        <v>0</v>
      </c>
      <c r="I31" s="339"/>
      <c r="J31" s="340"/>
      <c r="K31" s="341">
        <v>0</v>
      </c>
      <c r="L31" s="339">
        <v>6</v>
      </c>
      <c r="M31" s="340">
        <v>3.86</v>
      </c>
      <c r="N31" s="235">
        <v>23.16</v>
      </c>
    </row>
    <row r="32" spans="1:14" ht="15">
      <c r="A32" s="229" t="s">
        <v>38</v>
      </c>
      <c r="B32" s="230" t="s">
        <v>18</v>
      </c>
      <c r="C32" s="339">
        <v>6</v>
      </c>
      <c r="D32" s="340">
        <v>0.43</v>
      </c>
      <c r="E32" s="341">
        <v>2.58</v>
      </c>
      <c r="F32" s="339"/>
      <c r="G32" s="340"/>
      <c r="H32" s="341">
        <v>0</v>
      </c>
      <c r="I32" s="339"/>
      <c r="J32" s="340"/>
      <c r="K32" s="341">
        <v>0</v>
      </c>
      <c r="L32" s="339">
        <v>6</v>
      </c>
      <c r="M32" s="340">
        <v>0.43</v>
      </c>
      <c r="N32" s="235">
        <v>2.58</v>
      </c>
    </row>
    <row r="33" spans="1:14" ht="15">
      <c r="A33" s="229" t="s">
        <v>39</v>
      </c>
      <c r="B33" s="230" t="s">
        <v>18</v>
      </c>
      <c r="C33" s="339">
        <v>3</v>
      </c>
      <c r="D33" s="340">
        <v>0.45</v>
      </c>
      <c r="E33" s="341">
        <v>1.35</v>
      </c>
      <c r="F33" s="339"/>
      <c r="G33" s="340"/>
      <c r="H33" s="341">
        <v>0</v>
      </c>
      <c r="I33" s="339"/>
      <c r="J33" s="340"/>
      <c r="K33" s="341">
        <v>0</v>
      </c>
      <c r="L33" s="339">
        <v>3</v>
      </c>
      <c r="M33" s="340">
        <v>0.45</v>
      </c>
      <c r="N33" s="235">
        <v>1.35</v>
      </c>
    </row>
    <row r="34" spans="1:14" ht="15">
      <c r="A34" s="229" t="s">
        <v>40</v>
      </c>
      <c r="B34" s="230" t="s">
        <v>18</v>
      </c>
      <c r="C34" s="339">
        <v>21</v>
      </c>
      <c r="D34" s="340">
        <v>2.8</v>
      </c>
      <c r="E34" s="341">
        <v>58.8</v>
      </c>
      <c r="F34" s="339"/>
      <c r="G34" s="340"/>
      <c r="H34" s="341">
        <v>0</v>
      </c>
      <c r="I34" s="339"/>
      <c r="J34" s="340"/>
      <c r="K34" s="341">
        <v>0</v>
      </c>
      <c r="L34" s="339">
        <v>21</v>
      </c>
      <c r="M34" s="340">
        <v>2.8</v>
      </c>
      <c r="N34" s="235">
        <v>58.8</v>
      </c>
    </row>
    <row r="35" spans="1:14" ht="15">
      <c r="A35" s="229" t="s">
        <v>41</v>
      </c>
      <c r="B35" s="230" t="s">
        <v>18</v>
      </c>
      <c r="C35" s="339">
        <v>730</v>
      </c>
      <c r="D35" s="340">
        <v>0.11</v>
      </c>
      <c r="E35" s="341">
        <v>80.3</v>
      </c>
      <c r="F35" s="339"/>
      <c r="G35" s="340"/>
      <c r="H35" s="341">
        <v>0</v>
      </c>
      <c r="I35" s="339"/>
      <c r="J35" s="340"/>
      <c r="K35" s="341">
        <v>0</v>
      </c>
      <c r="L35" s="339">
        <v>730</v>
      </c>
      <c r="M35" s="340">
        <v>0.11</v>
      </c>
      <c r="N35" s="235">
        <v>80.3</v>
      </c>
    </row>
    <row r="36" spans="1:14" ht="15">
      <c r="A36" s="229" t="s">
        <v>42</v>
      </c>
      <c r="B36" s="230" t="s">
        <v>18</v>
      </c>
      <c r="C36" s="339">
        <v>9</v>
      </c>
      <c r="D36" s="340">
        <v>12.81</v>
      </c>
      <c r="E36" s="341">
        <v>115.29</v>
      </c>
      <c r="F36" s="339"/>
      <c r="G36" s="340"/>
      <c r="H36" s="341">
        <v>0</v>
      </c>
      <c r="I36" s="339"/>
      <c r="J36" s="340"/>
      <c r="K36" s="341">
        <v>0</v>
      </c>
      <c r="L36" s="339">
        <v>9</v>
      </c>
      <c r="M36" s="340">
        <v>12.81</v>
      </c>
      <c r="N36" s="235">
        <v>115.29</v>
      </c>
    </row>
    <row r="37" spans="1:14" ht="15">
      <c r="A37" s="229" t="s">
        <v>43</v>
      </c>
      <c r="B37" s="230" t="s">
        <v>18</v>
      </c>
      <c r="C37" s="339">
        <v>4</v>
      </c>
      <c r="D37" s="340">
        <v>0.25</v>
      </c>
      <c r="E37" s="341">
        <v>1</v>
      </c>
      <c r="F37" s="339"/>
      <c r="G37" s="340"/>
      <c r="H37" s="341">
        <v>0</v>
      </c>
      <c r="I37" s="339"/>
      <c r="J37" s="340"/>
      <c r="K37" s="341">
        <v>0</v>
      </c>
      <c r="L37" s="339">
        <v>4</v>
      </c>
      <c r="M37" s="340">
        <v>0.25</v>
      </c>
      <c r="N37" s="235">
        <v>1</v>
      </c>
    </row>
    <row r="38" spans="1:14" ht="15">
      <c r="A38" s="229" t="s">
        <v>44</v>
      </c>
      <c r="B38" s="230" t="s">
        <v>32</v>
      </c>
      <c r="C38" s="339">
        <v>3</v>
      </c>
      <c r="D38" s="340">
        <v>0.37</v>
      </c>
      <c r="E38" s="341">
        <v>1.11</v>
      </c>
      <c r="F38" s="339"/>
      <c r="G38" s="340"/>
      <c r="H38" s="341">
        <v>0</v>
      </c>
      <c r="I38" s="339"/>
      <c r="J38" s="340"/>
      <c r="K38" s="341">
        <v>0</v>
      </c>
      <c r="L38" s="339">
        <v>3</v>
      </c>
      <c r="M38" s="340">
        <v>0.37</v>
      </c>
      <c r="N38" s="235">
        <v>1.11</v>
      </c>
    </row>
    <row r="39" spans="1:14" ht="15">
      <c r="A39" s="229" t="s">
        <v>45</v>
      </c>
      <c r="B39" s="230" t="s">
        <v>18</v>
      </c>
      <c r="C39" s="339">
        <v>1</v>
      </c>
      <c r="D39" s="340">
        <v>39.41</v>
      </c>
      <c r="E39" s="341">
        <v>39.41</v>
      </c>
      <c r="F39" s="339"/>
      <c r="G39" s="340"/>
      <c r="H39" s="341">
        <v>0</v>
      </c>
      <c r="I39" s="339"/>
      <c r="J39" s="340"/>
      <c r="K39" s="341">
        <v>0</v>
      </c>
      <c r="L39" s="339">
        <v>1</v>
      </c>
      <c r="M39" s="340">
        <v>39.41</v>
      </c>
      <c r="N39" s="235">
        <v>39.41</v>
      </c>
    </row>
    <row r="40" spans="1:14" ht="15">
      <c r="A40" s="229" t="s">
        <v>46</v>
      </c>
      <c r="B40" s="230" t="s">
        <v>18</v>
      </c>
      <c r="C40" s="339">
        <v>6</v>
      </c>
      <c r="D40" s="340">
        <v>1.88</v>
      </c>
      <c r="E40" s="341">
        <v>11.28</v>
      </c>
      <c r="F40" s="339"/>
      <c r="G40" s="340"/>
      <c r="H40" s="341">
        <v>0</v>
      </c>
      <c r="I40" s="339"/>
      <c r="J40" s="340"/>
      <c r="K40" s="341">
        <v>0</v>
      </c>
      <c r="L40" s="339">
        <v>6</v>
      </c>
      <c r="M40" s="340">
        <v>1.88</v>
      </c>
      <c r="N40" s="235">
        <v>11.28</v>
      </c>
    </row>
    <row r="41" spans="1:14" ht="15">
      <c r="A41" s="229" t="s">
        <v>47</v>
      </c>
      <c r="B41" s="230" t="s">
        <v>18</v>
      </c>
      <c r="C41" s="339">
        <v>3</v>
      </c>
      <c r="D41" s="340">
        <v>1.86</v>
      </c>
      <c r="E41" s="341">
        <v>5.58</v>
      </c>
      <c r="F41" s="339"/>
      <c r="G41" s="340"/>
      <c r="H41" s="341">
        <v>0</v>
      </c>
      <c r="I41" s="339"/>
      <c r="J41" s="340"/>
      <c r="K41" s="341">
        <v>0</v>
      </c>
      <c r="L41" s="339">
        <v>3</v>
      </c>
      <c r="M41" s="340">
        <v>1.86</v>
      </c>
      <c r="N41" s="235">
        <v>5.58</v>
      </c>
    </row>
    <row r="42" spans="1:14" ht="15">
      <c r="A42" s="229" t="s">
        <v>48</v>
      </c>
      <c r="B42" s="230" t="s">
        <v>18</v>
      </c>
      <c r="C42" s="339">
        <v>41</v>
      </c>
      <c r="D42" s="340">
        <v>1.9</v>
      </c>
      <c r="E42" s="341">
        <v>77.9</v>
      </c>
      <c r="F42" s="339"/>
      <c r="G42" s="340"/>
      <c r="H42" s="341">
        <v>0</v>
      </c>
      <c r="I42" s="339"/>
      <c r="J42" s="340"/>
      <c r="K42" s="341">
        <v>0</v>
      </c>
      <c r="L42" s="339">
        <v>41</v>
      </c>
      <c r="M42" s="340">
        <v>1.9</v>
      </c>
      <c r="N42" s="235">
        <v>77.9</v>
      </c>
    </row>
    <row r="43" spans="1:14" ht="15">
      <c r="A43" s="229" t="s">
        <v>49</v>
      </c>
      <c r="B43" s="230" t="s">
        <v>18</v>
      </c>
      <c r="C43" s="339">
        <v>50</v>
      </c>
      <c r="D43" s="340">
        <v>4.9</v>
      </c>
      <c r="E43" s="341">
        <v>245</v>
      </c>
      <c r="F43" s="339"/>
      <c r="G43" s="340"/>
      <c r="H43" s="341">
        <v>0</v>
      </c>
      <c r="I43" s="339"/>
      <c r="J43" s="340"/>
      <c r="K43" s="341">
        <v>0</v>
      </c>
      <c r="L43" s="339">
        <v>50</v>
      </c>
      <c r="M43" s="340">
        <v>4.9</v>
      </c>
      <c r="N43" s="235">
        <v>245</v>
      </c>
    </row>
    <row r="44" spans="1:14" ht="15">
      <c r="A44" s="229" t="s">
        <v>50</v>
      </c>
      <c r="B44" s="230" t="s">
        <v>18</v>
      </c>
      <c r="C44" s="339">
        <v>2</v>
      </c>
      <c r="D44" s="340">
        <v>7.99</v>
      </c>
      <c r="E44" s="341">
        <v>15.98</v>
      </c>
      <c r="F44" s="339"/>
      <c r="G44" s="340"/>
      <c r="H44" s="341">
        <v>0</v>
      </c>
      <c r="I44" s="339"/>
      <c r="J44" s="340"/>
      <c r="K44" s="341">
        <v>0</v>
      </c>
      <c r="L44" s="339">
        <v>2</v>
      </c>
      <c r="M44" s="340">
        <v>7.99</v>
      </c>
      <c r="N44" s="235">
        <v>15.98</v>
      </c>
    </row>
    <row r="45" spans="1:14" ht="15">
      <c r="A45" s="229" t="s">
        <v>51</v>
      </c>
      <c r="B45" s="230" t="s">
        <v>32</v>
      </c>
      <c r="C45" s="339">
        <v>1</v>
      </c>
      <c r="D45" s="340">
        <v>4.95</v>
      </c>
      <c r="E45" s="341">
        <v>4.95</v>
      </c>
      <c r="F45" s="339"/>
      <c r="G45" s="340"/>
      <c r="H45" s="341">
        <v>0</v>
      </c>
      <c r="I45" s="339"/>
      <c r="J45" s="340"/>
      <c r="K45" s="341">
        <v>0</v>
      </c>
      <c r="L45" s="339">
        <v>1</v>
      </c>
      <c r="M45" s="340">
        <v>4.95</v>
      </c>
      <c r="N45" s="235">
        <v>4.95</v>
      </c>
    </row>
    <row r="46" spans="1:14" ht="15">
      <c r="A46" s="229" t="s">
        <v>52</v>
      </c>
      <c r="B46" s="230" t="s">
        <v>53</v>
      </c>
      <c r="C46" s="339">
        <v>31</v>
      </c>
      <c r="D46" s="340">
        <v>10.15</v>
      </c>
      <c r="E46" s="341">
        <v>314.65</v>
      </c>
      <c r="F46" s="339"/>
      <c r="G46" s="340"/>
      <c r="H46" s="341">
        <v>0</v>
      </c>
      <c r="I46" s="339"/>
      <c r="J46" s="340"/>
      <c r="K46" s="341">
        <v>0</v>
      </c>
      <c r="L46" s="339">
        <v>31</v>
      </c>
      <c r="M46" s="340">
        <v>10.15</v>
      </c>
      <c r="N46" s="235">
        <v>314.65</v>
      </c>
    </row>
    <row r="47" spans="1:14" ht="15">
      <c r="A47" s="229" t="s">
        <v>54</v>
      </c>
      <c r="B47" s="230" t="s">
        <v>32</v>
      </c>
      <c r="C47" s="339">
        <v>12</v>
      </c>
      <c r="D47" s="340">
        <v>10.15</v>
      </c>
      <c r="E47" s="341">
        <v>121.8</v>
      </c>
      <c r="F47" s="339"/>
      <c r="G47" s="340"/>
      <c r="H47" s="341">
        <v>0</v>
      </c>
      <c r="I47" s="339"/>
      <c r="J47" s="340"/>
      <c r="K47" s="341">
        <v>0</v>
      </c>
      <c r="L47" s="339">
        <v>12</v>
      </c>
      <c r="M47" s="340">
        <v>10.15</v>
      </c>
      <c r="N47" s="235">
        <v>121.8</v>
      </c>
    </row>
    <row r="48" spans="1:14" ht="15">
      <c r="A48" s="229" t="s">
        <v>55</v>
      </c>
      <c r="B48" s="230" t="s">
        <v>32</v>
      </c>
      <c r="C48" s="339">
        <v>7</v>
      </c>
      <c r="D48" s="340">
        <v>10.15</v>
      </c>
      <c r="E48" s="341">
        <v>71.05</v>
      </c>
      <c r="F48" s="339"/>
      <c r="G48" s="340"/>
      <c r="H48" s="341">
        <v>0</v>
      </c>
      <c r="I48" s="339"/>
      <c r="J48" s="340"/>
      <c r="K48" s="341">
        <v>0</v>
      </c>
      <c r="L48" s="339">
        <v>7</v>
      </c>
      <c r="M48" s="340">
        <v>10.15</v>
      </c>
      <c r="N48" s="235">
        <v>71.05</v>
      </c>
    </row>
    <row r="49" spans="1:14" ht="15">
      <c r="A49" s="229" t="s">
        <v>56</v>
      </c>
      <c r="B49" s="230" t="s">
        <v>32</v>
      </c>
      <c r="C49" s="339">
        <v>5</v>
      </c>
      <c r="D49" s="340">
        <v>29</v>
      </c>
      <c r="E49" s="341">
        <v>145</v>
      </c>
      <c r="F49" s="339"/>
      <c r="G49" s="340"/>
      <c r="H49" s="341">
        <v>0</v>
      </c>
      <c r="I49" s="339"/>
      <c r="J49" s="340"/>
      <c r="K49" s="341">
        <v>0</v>
      </c>
      <c r="L49" s="339">
        <v>5</v>
      </c>
      <c r="M49" s="340">
        <v>29</v>
      </c>
      <c r="N49" s="235">
        <v>145</v>
      </c>
    </row>
    <row r="50" spans="1:14" ht="15">
      <c r="A50" s="229" t="s">
        <v>57</v>
      </c>
      <c r="B50" s="230" t="s">
        <v>18</v>
      </c>
      <c r="C50" s="339">
        <v>19</v>
      </c>
      <c r="D50" s="340">
        <v>2.48</v>
      </c>
      <c r="E50" s="341">
        <v>47.12</v>
      </c>
      <c r="F50" s="339"/>
      <c r="G50" s="340"/>
      <c r="H50" s="341">
        <v>0</v>
      </c>
      <c r="I50" s="339"/>
      <c r="J50" s="340"/>
      <c r="K50" s="341">
        <v>0</v>
      </c>
      <c r="L50" s="339">
        <v>19</v>
      </c>
      <c r="M50" s="340">
        <v>2.48</v>
      </c>
      <c r="N50" s="235">
        <v>47.12</v>
      </c>
    </row>
    <row r="51" spans="1:14" ht="15">
      <c r="A51" s="229" t="s">
        <v>58</v>
      </c>
      <c r="B51" s="230" t="s">
        <v>18</v>
      </c>
      <c r="C51" s="339">
        <v>98</v>
      </c>
      <c r="D51" s="340">
        <v>0.26</v>
      </c>
      <c r="E51" s="341">
        <v>25.48</v>
      </c>
      <c r="F51" s="339"/>
      <c r="G51" s="340"/>
      <c r="H51" s="341">
        <v>0</v>
      </c>
      <c r="I51" s="339"/>
      <c r="J51" s="340"/>
      <c r="K51" s="341">
        <v>0</v>
      </c>
      <c r="L51" s="339">
        <v>98</v>
      </c>
      <c r="M51" s="340">
        <v>0.26</v>
      </c>
      <c r="N51" s="235">
        <v>25.48</v>
      </c>
    </row>
    <row r="52" spans="1:14" ht="15">
      <c r="A52" s="229" t="s">
        <v>59</v>
      </c>
      <c r="B52" s="230" t="s">
        <v>18</v>
      </c>
      <c r="C52" s="339">
        <v>1</v>
      </c>
      <c r="D52" s="340">
        <v>2.98</v>
      </c>
      <c r="E52" s="341">
        <v>2.98</v>
      </c>
      <c r="F52" s="339"/>
      <c r="G52" s="340"/>
      <c r="H52" s="341">
        <v>0</v>
      </c>
      <c r="I52" s="339"/>
      <c r="J52" s="340"/>
      <c r="K52" s="341">
        <v>0</v>
      </c>
      <c r="L52" s="339">
        <v>1</v>
      </c>
      <c r="M52" s="340">
        <v>2.98</v>
      </c>
      <c r="N52" s="235">
        <v>2.98</v>
      </c>
    </row>
    <row r="53" spans="1:14" ht="15">
      <c r="A53" s="229" t="s">
        <v>60</v>
      </c>
      <c r="B53" s="230" t="s">
        <v>32</v>
      </c>
      <c r="C53" s="339">
        <v>2</v>
      </c>
      <c r="D53" s="340">
        <v>17.99</v>
      </c>
      <c r="E53" s="341">
        <v>35.98</v>
      </c>
      <c r="F53" s="339"/>
      <c r="G53" s="340"/>
      <c r="H53" s="341">
        <v>0</v>
      </c>
      <c r="I53" s="339"/>
      <c r="J53" s="340"/>
      <c r="K53" s="341">
        <v>0</v>
      </c>
      <c r="L53" s="339">
        <v>2</v>
      </c>
      <c r="M53" s="340">
        <v>17.99</v>
      </c>
      <c r="N53" s="235">
        <v>35.98</v>
      </c>
    </row>
    <row r="54" spans="1:14" ht="15">
      <c r="A54" s="229" t="s">
        <v>61</v>
      </c>
      <c r="B54" s="230" t="s">
        <v>32</v>
      </c>
      <c r="C54" s="339">
        <v>1</v>
      </c>
      <c r="D54" s="340">
        <v>15.29</v>
      </c>
      <c r="E54" s="341">
        <v>15.29</v>
      </c>
      <c r="F54" s="339"/>
      <c r="G54" s="340"/>
      <c r="H54" s="341">
        <v>0</v>
      </c>
      <c r="I54" s="339"/>
      <c r="J54" s="340"/>
      <c r="K54" s="341">
        <v>0</v>
      </c>
      <c r="L54" s="339">
        <v>1</v>
      </c>
      <c r="M54" s="340">
        <v>15.29</v>
      </c>
      <c r="N54" s="235">
        <v>15.29</v>
      </c>
    </row>
    <row r="55" spans="1:14" ht="15">
      <c r="A55" s="229" t="s">
        <v>62</v>
      </c>
      <c r="B55" s="230" t="s">
        <v>32</v>
      </c>
      <c r="C55" s="339">
        <v>1</v>
      </c>
      <c r="D55" s="340">
        <v>15.6</v>
      </c>
      <c r="E55" s="341">
        <v>15.6</v>
      </c>
      <c r="F55" s="339"/>
      <c r="G55" s="340"/>
      <c r="H55" s="341">
        <v>0</v>
      </c>
      <c r="I55" s="339"/>
      <c r="J55" s="340"/>
      <c r="K55" s="341">
        <v>0</v>
      </c>
      <c r="L55" s="339">
        <v>1</v>
      </c>
      <c r="M55" s="340">
        <v>15.6</v>
      </c>
      <c r="N55" s="235">
        <v>15.6</v>
      </c>
    </row>
    <row r="56" spans="1:14" ht="15">
      <c r="A56" s="229" t="s">
        <v>63</v>
      </c>
      <c r="B56" s="230" t="s">
        <v>32</v>
      </c>
      <c r="C56" s="339">
        <v>3</v>
      </c>
      <c r="D56" s="340">
        <v>14.7</v>
      </c>
      <c r="E56" s="341">
        <v>44.1</v>
      </c>
      <c r="F56" s="339"/>
      <c r="G56" s="340"/>
      <c r="H56" s="341">
        <v>0</v>
      </c>
      <c r="I56" s="339"/>
      <c r="J56" s="340"/>
      <c r="K56" s="341">
        <v>0</v>
      </c>
      <c r="L56" s="339">
        <v>3</v>
      </c>
      <c r="M56" s="340">
        <v>14.7</v>
      </c>
      <c r="N56" s="235">
        <v>44.1</v>
      </c>
    </row>
    <row r="57" spans="1:14" ht="28.5">
      <c r="A57" s="229" t="s">
        <v>64</v>
      </c>
      <c r="B57" s="230" t="s">
        <v>18</v>
      </c>
      <c r="C57" s="339">
        <v>5</v>
      </c>
      <c r="D57" s="340">
        <v>19.06</v>
      </c>
      <c r="E57" s="341">
        <v>95.3</v>
      </c>
      <c r="F57" s="339"/>
      <c r="G57" s="340"/>
      <c r="H57" s="341">
        <v>0</v>
      </c>
      <c r="I57" s="339"/>
      <c r="J57" s="340"/>
      <c r="K57" s="341">
        <v>0</v>
      </c>
      <c r="L57" s="339">
        <v>5</v>
      </c>
      <c r="M57" s="340">
        <v>19.06</v>
      </c>
      <c r="N57" s="235">
        <v>95.3</v>
      </c>
    </row>
    <row r="58" spans="1:14" ht="15">
      <c r="A58" s="229" t="s">
        <v>65</v>
      </c>
      <c r="B58" s="230" t="s">
        <v>32</v>
      </c>
      <c r="C58" s="339">
        <v>12</v>
      </c>
      <c r="D58" s="340">
        <v>0.85</v>
      </c>
      <c r="E58" s="341">
        <v>10.2</v>
      </c>
      <c r="F58" s="339"/>
      <c r="G58" s="340"/>
      <c r="H58" s="341">
        <v>0</v>
      </c>
      <c r="I58" s="339"/>
      <c r="J58" s="340"/>
      <c r="K58" s="341">
        <v>0</v>
      </c>
      <c r="L58" s="339">
        <v>12</v>
      </c>
      <c r="M58" s="340">
        <v>0.85</v>
      </c>
      <c r="N58" s="235">
        <v>10.2</v>
      </c>
    </row>
    <row r="59" spans="1:14" ht="15">
      <c r="A59" s="229" t="s">
        <v>66</v>
      </c>
      <c r="B59" s="230" t="s">
        <v>32</v>
      </c>
      <c r="C59" s="339">
        <v>9</v>
      </c>
      <c r="D59" s="340">
        <v>0.87</v>
      </c>
      <c r="E59" s="341">
        <v>7.83</v>
      </c>
      <c r="F59" s="339"/>
      <c r="G59" s="340"/>
      <c r="H59" s="341">
        <v>0</v>
      </c>
      <c r="I59" s="339"/>
      <c r="J59" s="340"/>
      <c r="K59" s="341">
        <v>0</v>
      </c>
      <c r="L59" s="339">
        <v>9</v>
      </c>
      <c r="M59" s="340">
        <v>0.87</v>
      </c>
      <c r="N59" s="235">
        <v>7.83</v>
      </c>
    </row>
    <row r="60" spans="1:14" ht="15">
      <c r="A60" s="229" t="s">
        <v>67</v>
      </c>
      <c r="B60" s="230" t="s">
        <v>32</v>
      </c>
      <c r="C60" s="339">
        <v>59</v>
      </c>
      <c r="D60" s="340">
        <v>0.52</v>
      </c>
      <c r="E60" s="341">
        <v>30.68</v>
      </c>
      <c r="F60" s="339"/>
      <c r="G60" s="340"/>
      <c r="H60" s="341">
        <v>0</v>
      </c>
      <c r="I60" s="339"/>
      <c r="J60" s="340"/>
      <c r="K60" s="341">
        <v>0</v>
      </c>
      <c r="L60" s="339">
        <v>59</v>
      </c>
      <c r="M60" s="340">
        <v>0.52</v>
      </c>
      <c r="N60" s="235">
        <v>30.68</v>
      </c>
    </row>
    <row r="61" spans="1:14" ht="15">
      <c r="A61" s="229" t="s">
        <v>68</v>
      </c>
      <c r="B61" s="230" t="s">
        <v>32</v>
      </c>
      <c r="C61" s="339">
        <v>1</v>
      </c>
      <c r="D61" s="340">
        <v>18.2</v>
      </c>
      <c r="E61" s="341">
        <v>18.2</v>
      </c>
      <c r="F61" s="339"/>
      <c r="G61" s="340"/>
      <c r="H61" s="341">
        <v>0</v>
      </c>
      <c r="I61" s="339"/>
      <c r="J61" s="340"/>
      <c r="K61" s="341">
        <v>0</v>
      </c>
      <c r="L61" s="339">
        <v>1</v>
      </c>
      <c r="M61" s="340">
        <v>18.2</v>
      </c>
      <c r="N61" s="235">
        <v>18.2</v>
      </c>
    </row>
    <row r="62" spans="1:14" ht="15">
      <c r="A62" s="229" t="s">
        <v>69</v>
      </c>
      <c r="B62" s="230" t="s">
        <v>18</v>
      </c>
      <c r="C62" s="339">
        <v>5</v>
      </c>
      <c r="D62" s="340">
        <v>2.8</v>
      </c>
      <c r="E62" s="341">
        <v>14</v>
      </c>
      <c r="F62" s="339"/>
      <c r="G62" s="340"/>
      <c r="H62" s="341">
        <v>0</v>
      </c>
      <c r="I62" s="339"/>
      <c r="J62" s="340"/>
      <c r="K62" s="341">
        <v>0</v>
      </c>
      <c r="L62" s="339">
        <v>5</v>
      </c>
      <c r="M62" s="340">
        <v>2.8</v>
      </c>
      <c r="N62" s="235">
        <v>14</v>
      </c>
    </row>
    <row r="63" spans="1:14" ht="15">
      <c r="A63" s="229" t="s">
        <v>70</v>
      </c>
      <c r="B63" s="230" t="s">
        <v>18</v>
      </c>
      <c r="C63" s="339">
        <v>50</v>
      </c>
      <c r="D63" s="340">
        <v>0.37</v>
      </c>
      <c r="E63" s="341">
        <v>18.5</v>
      </c>
      <c r="F63" s="339"/>
      <c r="G63" s="340"/>
      <c r="H63" s="341">
        <v>0</v>
      </c>
      <c r="I63" s="339"/>
      <c r="J63" s="340"/>
      <c r="K63" s="341">
        <v>0</v>
      </c>
      <c r="L63" s="339">
        <v>50</v>
      </c>
      <c r="M63" s="340">
        <v>0.37</v>
      </c>
      <c r="N63" s="235">
        <v>18.5</v>
      </c>
    </row>
    <row r="64" spans="1:14" ht="15">
      <c r="A64" s="229" t="s">
        <v>71</v>
      </c>
      <c r="B64" s="230" t="s">
        <v>72</v>
      </c>
      <c r="C64" s="339">
        <v>4</v>
      </c>
      <c r="D64" s="340">
        <v>3.87</v>
      </c>
      <c r="E64" s="341">
        <v>15.48</v>
      </c>
      <c r="F64" s="339"/>
      <c r="G64" s="340"/>
      <c r="H64" s="341">
        <v>0</v>
      </c>
      <c r="I64" s="339"/>
      <c r="J64" s="340"/>
      <c r="K64" s="341">
        <v>0</v>
      </c>
      <c r="L64" s="339">
        <v>4</v>
      </c>
      <c r="M64" s="340">
        <v>3.87</v>
      </c>
      <c r="N64" s="235">
        <v>15.48</v>
      </c>
    </row>
    <row r="65" spans="1:14" ht="15">
      <c r="A65" s="229" t="s">
        <v>73</v>
      </c>
      <c r="B65" s="230" t="s">
        <v>72</v>
      </c>
      <c r="C65" s="339">
        <v>3</v>
      </c>
      <c r="D65" s="340">
        <v>3.89</v>
      </c>
      <c r="E65" s="341">
        <v>11.67</v>
      </c>
      <c r="F65" s="339"/>
      <c r="G65" s="340"/>
      <c r="H65" s="341">
        <v>0</v>
      </c>
      <c r="I65" s="339"/>
      <c r="J65" s="340"/>
      <c r="K65" s="341">
        <v>0</v>
      </c>
      <c r="L65" s="339">
        <v>3</v>
      </c>
      <c r="M65" s="340">
        <v>3.89</v>
      </c>
      <c r="N65" s="235">
        <v>11.67</v>
      </c>
    </row>
    <row r="66" spans="1:14" ht="15">
      <c r="A66" s="229" t="s">
        <v>74</v>
      </c>
      <c r="B66" s="230" t="s">
        <v>72</v>
      </c>
      <c r="C66" s="339">
        <v>4</v>
      </c>
      <c r="D66" s="340">
        <v>3.29</v>
      </c>
      <c r="E66" s="341">
        <v>13.16</v>
      </c>
      <c r="F66" s="339"/>
      <c r="G66" s="340"/>
      <c r="H66" s="341">
        <v>0</v>
      </c>
      <c r="I66" s="339"/>
      <c r="J66" s="340"/>
      <c r="K66" s="341">
        <v>0</v>
      </c>
      <c r="L66" s="339">
        <v>4</v>
      </c>
      <c r="M66" s="340">
        <v>3.29</v>
      </c>
      <c r="N66" s="235">
        <v>13.16</v>
      </c>
    </row>
    <row r="67" spans="1:14" ht="15">
      <c r="A67" s="229" t="s">
        <v>75</v>
      </c>
      <c r="B67" s="230" t="s">
        <v>72</v>
      </c>
      <c r="C67" s="339">
        <v>2</v>
      </c>
      <c r="D67" s="340">
        <v>3.87</v>
      </c>
      <c r="E67" s="341">
        <v>7.74</v>
      </c>
      <c r="F67" s="339"/>
      <c r="G67" s="340"/>
      <c r="H67" s="341">
        <v>0</v>
      </c>
      <c r="I67" s="339"/>
      <c r="J67" s="340"/>
      <c r="K67" s="341">
        <v>0</v>
      </c>
      <c r="L67" s="339">
        <v>2</v>
      </c>
      <c r="M67" s="340">
        <v>3.87</v>
      </c>
      <c r="N67" s="235">
        <v>7.74</v>
      </c>
    </row>
    <row r="68" spans="1:14" ht="15">
      <c r="A68" s="229" t="s">
        <v>76</v>
      </c>
      <c r="B68" s="230" t="s">
        <v>72</v>
      </c>
      <c r="C68" s="339">
        <v>4</v>
      </c>
      <c r="D68" s="340">
        <v>14.9</v>
      </c>
      <c r="E68" s="341">
        <v>59.6</v>
      </c>
      <c r="F68" s="339"/>
      <c r="G68" s="340"/>
      <c r="H68" s="341">
        <v>0</v>
      </c>
      <c r="I68" s="339"/>
      <c r="J68" s="340"/>
      <c r="K68" s="341">
        <v>0</v>
      </c>
      <c r="L68" s="339">
        <v>4</v>
      </c>
      <c r="M68" s="340">
        <v>14.9</v>
      </c>
      <c r="N68" s="235">
        <v>59.6</v>
      </c>
    </row>
    <row r="69" spans="1:14" ht="15">
      <c r="A69" s="229" t="s">
        <v>77</v>
      </c>
      <c r="B69" s="230" t="s">
        <v>32</v>
      </c>
      <c r="C69" s="339">
        <v>1</v>
      </c>
      <c r="D69" s="340">
        <v>35.56</v>
      </c>
      <c r="E69" s="341">
        <v>35.56</v>
      </c>
      <c r="F69" s="339"/>
      <c r="G69" s="340"/>
      <c r="H69" s="341">
        <v>0</v>
      </c>
      <c r="I69" s="339"/>
      <c r="J69" s="340"/>
      <c r="K69" s="341">
        <v>0</v>
      </c>
      <c r="L69" s="339">
        <v>1</v>
      </c>
      <c r="M69" s="340">
        <v>35.56</v>
      </c>
      <c r="N69" s="235">
        <v>35.56</v>
      </c>
    </row>
    <row r="70" spans="1:14" ht="15">
      <c r="A70" s="229" t="s">
        <v>78</v>
      </c>
      <c r="B70" s="230" t="s">
        <v>32</v>
      </c>
      <c r="C70" s="339">
        <v>23</v>
      </c>
      <c r="D70" s="340">
        <v>2.94</v>
      </c>
      <c r="E70" s="341">
        <v>67.62</v>
      </c>
      <c r="F70" s="339"/>
      <c r="G70" s="340"/>
      <c r="H70" s="341">
        <v>0</v>
      </c>
      <c r="I70" s="339"/>
      <c r="J70" s="340"/>
      <c r="K70" s="341">
        <v>0</v>
      </c>
      <c r="L70" s="339">
        <v>23</v>
      </c>
      <c r="M70" s="340">
        <v>2.94</v>
      </c>
      <c r="N70" s="235">
        <v>67.62</v>
      </c>
    </row>
    <row r="71" spans="1:14" ht="15.75">
      <c r="A71" s="229" t="s">
        <v>79</v>
      </c>
      <c r="B71" s="230" t="s">
        <v>18</v>
      </c>
      <c r="C71" s="339">
        <v>6</v>
      </c>
      <c r="D71" s="340">
        <v>23.7</v>
      </c>
      <c r="E71" s="341">
        <v>142.2</v>
      </c>
      <c r="F71" s="339"/>
      <c r="G71" s="340"/>
      <c r="H71" s="341">
        <v>0</v>
      </c>
      <c r="I71" s="339"/>
      <c r="J71" s="340"/>
      <c r="K71" s="341">
        <v>0</v>
      </c>
      <c r="L71" s="339">
        <v>6</v>
      </c>
      <c r="M71" s="340">
        <v>23.7</v>
      </c>
      <c r="N71" s="235">
        <v>142.2</v>
      </c>
    </row>
    <row r="72" spans="1:14" ht="15.75">
      <c r="A72" s="229" t="s">
        <v>80</v>
      </c>
      <c r="B72" s="230" t="s">
        <v>18</v>
      </c>
      <c r="C72" s="339">
        <v>8</v>
      </c>
      <c r="D72" s="340">
        <v>34.85</v>
      </c>
      <c r="E72" s="341">
        <v>278.8</v>
      </c>
      <c r="F72" s="339"/>
      <c r="G72" s="340"/>
      <c r="H72" s="235">
        <v>0</v>
      </c>
      <c r="I72" s="348">
        <v>2</v>
      </c>
      <c r="J72" s="349">
        <v>34.85</v>
      </c>
      <c r="K72" s="349">
        <v>69.7</v>
      </c>
      <c r="L72" s="350">
        <v>6</v>
      </c>
      <c r="M72" s="340">
        <v>34.85</v>
      </c>
      <c r="N72" s="235">
        <v>209.1</v>
      </c>
    </row>
    <row r="73" spans="1:14" ht="15">
      <c r="A73" s="229" t="s">
        <v>81</v>
      </c>
      <c r="B73" s="230" t="s">
        <v>72</v>
      </c>
      <c r="C73" s="339">
        <v>1</v>
      </c>
      <c r="D73" s="340">
        <v>5.73</v>
      </c>
      <c r="E73" s="341">
        <v>5.73</v>
      </c>
      <c r="F73" s="339"/>
      <c r="G73" s="340"/>
      <c r="H73" s="235">
        <v>0</v>
      </c>
      <c r="I73" s="339"/>
      <c r="J73" s="351"/>
      <c r="K73" s="235">
        <v>0</v>
      </c>
      <c r="L73" s="350">
        <v>1</v>
      </c>
      <c r="M73" s="340">
        <v>5.73</v>
      </c>
      <c r="N73" s="235">
        <v>5.73</v>
      </c>
    </row>
    <row r="74" spans="1:14" ht="15">
      <c r="A74" s="229" t="s">
        <v>82</v>
      </c>
      <c r="B74" s="230" t="s">
        <v>18</v>
      </c>
      <c r="C74" s="339">
        <v>15</v>
      </c>
      <c r="D74" s="340">
        <v>6.1</v>
      </c>
      <c r="E74" s="341">
        <v>91.5</v>
      </c>
      <c r="F74" s="339"/>
      <c r="G74" s="340"/>
      <c r="H74" s="235">
        <v>0</v>
      </c>
      <c r="I74" s="339"/>
      <c r="J74" s="351"/>
      <c r="K74" s="235">
        <v>0</v>
      </c>
      <c r="L74" s="350">
        <v>15</v>
      </c>
      <c r="M74" s="340">
        <v>6.1</v>
      </c>
      <c r="N74" s="235">
        <v>91.5</v>
      </c>
    </row>
    <row r="75" spans="1:14" ht="15">
      <c r="A75" s="229" t="s">
        <v>83</v>
      </c>
      <c r="B75" s="230" t="s">
        <v>18</v>
      </c>
      <c r="C75" s="339">
        <v>25</v>
      </c>
      <c r="D75" s="340">
        <v>6.1</v>
      </c>
      <c r="E75" s="341">
        <v>152.5</v>
      </c>
      <c r="F75" s="339"/>
      <c r="G75" s="340"/>
      <c r="H75" s="235">
        <v>0</v>
      </c>
      <c r="I75" s="339"/>
      <c r="J75" s="351"/>
      <c r="K75" s="235">
        <v>0</v>
      </c>
      <c r="L75" s="350">
        <v>25</v>
      </c>
      <c r="M75" s="340">
        <v>6.1</v>
      </c>
      <c r="N75" s="235">
        <v>152.5</v>
      </c>
    </row>
    <row r="76" spans="1:14" ht="15">
      <c r="A76" s="229" t="s">
        <v>84</v>
      </c>
      <c r="B76" s="230" t="s">
        <v>18</v>
      </c>
      <c r="C76" s="339">
        <v>39</v>
      </c>
      <c r="D76" s="340">
        <v>2.36</v>
      </c>
      <c r="E76" s="341">
        <v>91.98</v>
      </c>
      <c r="F76" s="339"/>
      <c r="G76" s="340"/>
      <c r="H76" s="235">
        <v>0</v>
      </c>
      <c r="I76" s="339"/>
      <c r="J76" s="351"/>
      <c r="K76" s="235">
        <v>0</v>
      </c>
      <c r="L76" s="350">
        <v>39</v>
      </c>
      <c r="M76" s="340">
        <v>2.36</v>
      </c>
      <c r="N76" s="235">
        <v>91.98</v>
      </c>
    </row>
    <row r="77" spans="1:14" ht="15">
      <c r="A77" s="229" t="s">
        <v>85</v>
      </c>
      <c r="B77" s="230" t="s">
        <v>18</v>
      </c>
      <c r="C77" s="339">
        <v>20</v>
      </c>
      <c r="D77" s="340">
        <v>1.75</v>
      </c>
      <c r="E77" s="341">
        <v>35</v>
      </c>
      <c r="F77" s="339"/>
      <c r="G77" s="340"/>
      <c r="H77" s="235">
        <v>0</v>
      </c>
      <c r="I77" s="339"/>
      <c r="J77" s="351"/>
      <c r="K77" s="235">
        <v>0</v>
      </c>
      <c r="L77" s="350">
        <v>20</v>
      </c>
      <c r="M77" s="340">
        <v>1.75</v>
      </c>
      <c r="N77" s="235">
        <v>35</v>
      </c>
    </row>
    <row r="78" spans="1:14" ht="15">
      <c r="A78" s="229" t="s">
        <v>86</v>
      </c>
      <c r="B78" s="230" t="s">
        <v>18</v>
      </c>
      <c r="C78" s="339">
        <v>50</v>
      </c>
      <c r="D78" s="340">
        <v>0.73</v>
      </c>
      <c r="E78" s="341">
        <v>36.5</v>
      </c>
      <c r="F78" s="339"/>
      <c r="G78" s="340"/>
      <c r="H78" s="235">
        <v>0</v>
      </c>
      <c r="I78" s="339"/>
      <c r="J78" s="351"/>
      <c r="K78" s="235">
        <v>0</v>
      </c>
      <c r="L78" s="350">
        <v>50</v>
      </c>
      <c r="M78" s="340">
        <v>0.73</v>
      </c>
      <c r="N78" s="235">
        <v>36.5</v>
      </c>
    </row>
    <row r="79" spans="1:14" ht="15">
      <c r="A79" s="229" t="s">
        <v>87</v>
      </c>
      <c r="B79" s="230" t="s">
        <v>18</v>
      </c>
      <c r="C79" s="339">
        <v>2</v>
      </c>
      <c r="D79" s="340">
        <v>35.5</v>
      </c>
      <c r="E79" s="341">
        <v>71</v>
      </c>
      <c r="F79" s="339"/>
      <c r="G79" s="340"/>
      <c r="H79" s="235">
        <v>0</v>
      </c>
      <c r="I79" s="339"/>
      <c r="J79" s="351"/>
      <c r="K79" s="235">
        <v>0</v>
      </c>
      <c r="L79" s="350">
        <v>2</v>
      </c>
      <c r="M79" s="340">
        <v>35.5</v>
      </c>
      <c r="N79" s="235">
        <v>71</v>
      </c>
    </row>
    <row r="80" spans="1:14" ht="15">
      <c r="A80" s="229" t="s">
        <v>88</v>
      </c>
      <c r="B80" s="230" t="s">
        <v>18</v>
      </c>
      <c r="C80" s="339">
        <v>5</v>
      </c>
      <c r="D80" s="340">
        <v>0.7</v>
      </c>
      <c r="E80" s="341">
        <v>3.5</v>
      </c>
      <c r="F80" s="339"/>
      <c r="G80" s="340"/>
      <c r="H80" s="235">
        <v>0</v>
      </c>
      <c r="I80" s="339"/>
      <c r="J80" s="351"/>
      <c r="K80" s="235">
        <v>0</v>
      </c>
      <c r="L80" s="350">
        <v>5</v>
      </c>
      <c r="M80" s="340">
        <v>0.7</v>
      </c>
      <c r="N80" s="235">
        <v>3.5</v>
      </c>
    </row>
    <row r="81" spans="1:14" ht="15">
      <c r="A81" s="229" t="s">
        <v>89</v>
      </c>
      <c r="B81" s="230" t="s">
        <v>18</v>
      </c>
      <c r="C81" s="339">
        <v>9</v>
      </c>
      <c r="D81" s="340">
        <v>10.9</v>
      </c>
      <c r="E81" s="341">
        <v>98.1</v>
      </c>
      <c r="F81" s="339"/>
      <c r="G81" s="340"/>
      <c r="H81" s="235">
        <v>0</v>
      </c>
      <c r="I81" s="339"/>
      <c r="J81" s="351"/>
      <c r="K81" s="235">
        <v>0</v>
      </c>
      <c r="L81" s="350">
        <v>9</v>
      </c>
      <c r="M81" s="340">
        <v>10.9</v>
      </c>
      <c r="N81" s="235">
        <v>98.1</v>
      </c>
    </row>
    <row r="82" spans="1:14" ht="15">
      <c r="A82" s="229" t="s">
        <v>90</v>
      </c>
      <c r="B82" s="230" t="s">
        <v>18</v>
      </c>
      <c r="C82" s="339">
        <v>0</v>
      </c>
      <c r="D82" s="340">
        <v>0</v>
      </c>
      <c r="E82" s="341">
        <v>0</v>
      </c>
      <c r="F82" s="339"/>
      <c r="G82" s="340"/>
      <c r="H82" s="235">
        <v>0</v>
      </c>
      <c r="I82" s="339"/>
      <c r="J82" s="351"/>
      <c r="K82" s="235">
        <v>0</v>
      </c>
      <c r="L82" s="350">
        <v>0</v>
      </c>
      <c r="M82" s="340">
        <v>0</v>
      </c>
      <c r="N82" s="235">
        <v>0</v>
      </c>
    </row>
    <row r="83" spans="1:14" ht="15">
      <c r="A83" s="229" t="s">
        <v>91</v>
      </c>
      <c r="B83" s="230" t="s">
        <v>18</v>
      </c>
      <c r="C83" s="339">
        <v>1</v>
      </c>
      <c r="D83" s="340">
        <v>31.5</v>
      </c>
      <c r="E83" s="341">
        <v>31.5</v>
      </c>
      <c r="F83" s="339"/>
      <c r="G83" s="340"/>
      <c r="H83" s="235">
        <v>0</v>
      </c>
      <c r="I83" s="339"/>
      <c r="J83" s="351"/>
      <c r="K83" s="235">
        <v>0</v>
      </c>
      <c r="L83" s="350">
        <v>1</v>
      </c>
      <c r="M83" s="340">
        <v>31.5</v>
      </c>
      <c r="N83" s="235">
        <v>31.5</v>
      </c>
    </row>
    <row r="84" spans="1:14" ht="15">
      <c r="A84" s="229" t="s">
        <v>92</v>
      </c>
      <c r="B84" s="230" t="s">
        <v>18</v>
      </c>
      <c r="C84" s="339">
        <v>5</v>
      </c>
      <c r="D84" s="340">
        <v>0.91</v>
      </c>
      <c r="E84" s="341">
        <v>4.55</v>
      </c>
      <c r="F84" s="339"/>
      <c r="G84" s="340"/>
      <c r="H84" s="235">
        <v>0</v>
      </c>
      <c r="I84" s="339"/>
      <c r="J84" s="351"/>
      <c r="K84" s="235">
        <v>0</v>
      </c>
      <c r="L84" s="350">
        <v>5</v>
      </c>
      <c r="M84" s="340">
        <v>0.91</v>
      </c>
      <c r="N84" s="235">
        <v>4.55</v>
      </c>
    </row>
    <row r="85" spans="1:14" ht="15.75">
      <c r="A85" s="343" t="s">
        <v>93</v>
      </c>
      <c r="B85" s="230" t="s">
        <v>72</v>
      </c>
      <c r="C85" s="339">
        <v>2</v>
      </c>
      <c r="D85" s="340">
        <v>2.28</v>
      </c>
      <c r="E85" s="341">
        <v>4.56</v>
      </c>
      <c r="F85" s="339"/>
      <c r="G85" s="340"/>
      <c r="H85" s="235">
        <v>0</v>
      </c>
      <c r="I85" s="339"/>
      <c r="J85" s="351"/>
      <c r="K85" s="352">
        <v>0</v>
      </c>
      <c r="L85" s="350">
        <v>2</v>
      </c>
      <c r="M85" s="340">
        <v>2.28</v>
      </c>
      <c r="N85" s="235">
        <v>4.56</v>
      </c>
    </row>
    <row r="86" spans="1:14" s="4" customFormat="1" ht="15.75">
      <c r="A86" s="177" t="s">
        <v>94</v>
      </c>
      <c r="B86" s="344"/>
      <c r="C86" s="265"/>
      <c r="D86" s="265"/>
      <c r="E86" s="345">
        <v>4208.48</v>
      </c>
      <c r="F86" s="346"/>
      <c r="G86" s="347"/>
      <c r="H86" s="345">
        <v>0</v>
      </c>
      <c r="I86" s="346"/>
      <c r="J86" s="353"/>
      <c r="K86" s="345">
        <v>69.7</v>
      </c>
      <c r="L86" s="354"/>
      <c r="M86" s="347"/>
      <c r="N86" s="345">
        <v>4138.78</v>
      </c>
    </row>
    <row r="87" spans="2:14" s="278" customFormat="1" ht="5.25">
      <c r="B87" s="311"/>
      <c r="C87" s="296"/>
      <c r="D87" s="296"/>
      <c r="E87" s="296"/>
      <c r="F87" s="299"/>
      <c r="G87" s="298"/>
      <c r="H87" s="300"/>
      <c r="I87" s="299"/>
      <c r="J87" s="308"/>
      <c r="K87" s="308"/>
      <c r="L87" s="308"/>
      <c r="M87" s="308"/>
      <c r="N87" s="298"/>
    </row>
    <row r="88" spans="2:14" s="278" customFormat="1" ht="5.25">
      <c r="B88" s="311"/>
      <c r="C88" s="296"/>
      <c r="D88" s="296"/>
      <c r="E88" s="296"/>
      <c r="F88" s="299"/>
      <c r="G88" s="298"/>
      <c r="H88" s="300"/>
      <c r="I88" s="299"/>
      <c r="J88" s="308"/>
      <c r="K88" s="308"/>
      <c r="L88" s="308"/>
      <c r="M88" s="308"/>
      <c r="N88" s="298"/>
    </row>
    <row r="89" spans="2:14" s="281" customFormat="1" ht="12">
      <c r="B89" s="312"/>
      <c r="C89" s="303"/>
      <c r="D89" s="303"/>
      <c r="E89" s="303"/>
      <c r="F89" s="306"/>
      <c r="G89" s="305"/>
      <c r="H89" s="307"/>
      <c r="I89" s="306"/>
      <c r="J89" s="309"/>
      <c r="K89" s="310" t="s">
        <v>15</v>
      </c>
      <c r="L89" s="310"/>
      <c r="M89" s="310"/>
      <c r="N89" s="310"/>
    </row>
    <row r="90" spans="1:14" ht="15.75">
      <c r="A90" s="221" t="s">
        <v>95</v>
      </c>
      <c r="B90" s="222"/>
      <c r="C90" s="250"/>
      <c r="D90" s="250"/>
      <c r="E90" s="250"/>
      <c r="F90" s="226"/>
      <c r="G90" s="225"/>
      <c r="H90" s="228"/>
      <c r="I90" s="226"/>
      <c r="J90" s="223"/>
      <c r="K90" s="245">
        <v>5753</v>
      </c>
      <c r="L90" s="256"/>
      <c r="M90" s="257"/>
      <c r="N90" s="245">
        <v>346</v>
      </c>
    </row>
    <row r="91" spans="1:14" ht="15.75">
      <c r="A91" s="229" t="s">
        <v>96</v>
      </c>
      <c r="B91" s="230" t="s">
        <v>72</v>
      </c>
      <c r="C91" s="339">
        <v>30</v>
      </c>
      <c r="D91" s="340">
        <v>8.02</v>
      </c>
      <c r="E91" s="341">
        <v>240.625670840787</v>
      </c>
      <c r="F91" s="247"/>
      <c r="G91" s="340"/>
      <c r="H91" s="235">
        <v>0</v>
      </c>
      <c r="I91" s="348">
        <v>2</v>
      </c>
      <c r="J91" s="349">
        <v>8.02</v>
      </c>
      <c r="K91" s="349">
        <v>16.04</v>
      </c>
      <c r="L91" s="339">
        <v>28</v>
      </c>
      <c r="M91" s="340">
        <v>8.02</v>
      </c>
      <c r="N91" s="235">
        <v>224.585670840787</v>
      </c>
    </row>
    <row r="92" spans="1:14" ht="15.75">
      <c r="A92" s="229" t="s">
        <v>97</v>
      </c>
      <c r="B92" s="230" t="s">
        <v>72</v>
      </c>
      <c r="C92" s="339">
        <v>11</v>
      </c>
      <c r="D92" s="340">
        <v>2.46</v>
      </c>
      <c r="E92" s="341">
        <v>27.09</v>
      </c>
      <c r="F92" s="339"/>
      <c r="G92" s="340"/>
      <c r="H92" s="235">
        <v>0</v>
      </c>
      <c r="I92" s="348">
        <v>11</v>
      </c>
      <c r="J92" s="349">
        <v>2.46</v>
      </c>
      <c r="K92" s="349">
        <v>27.09</v>
      </c>
      <c r="L92" s="339">
        <v>0</v>
      </c>
      <c r="M92" s="340">
        <v>0</v>
      </c>
      <c r="N92" s="340">
        <v>0</v>
      </c>
    </row>
    <row r="93" spans="1:14" ht="15.75">
      <c r="A93" s="343" t="s">
        <v>97</v>
      </c>
      <c r="B93" s="230" t="s">
        <v>72</v>
      </c>
      <c r="C93" s="339">
        <v>100</v>
      </c>
      <c r="D93" s="340">
        <v>4.48</v>
      </c>
      <c r="E93" s="341">
        <v>448</v>
      </c>
      <c r="F93" s="348">
        <v>150</v>
      </c>
      <c r="G93" s="349">
        <v>4.48</v>
      </c>
      <c r="H93" s="349">
        <v>672</v>
      </c>
      <c r="I93" s="348">
        <v>22</v>
      </c>
      <c r="J93" s="349">
        <v>4.48</v>
      </c>
      <c r="K93" s="349">
        <v>98.56</v>
      </c>
      <c r="L93" s="339">
        <v>228</v>
      </c>
      <c r="M93" s="340">
        <v>4.48</v>
      </c>
      <c r="N93" s="340">
        <v>1021.44</v>
      </c>
    </row>
    <row r="94" spans="1:14" ht="15.75">
      <c r="A94" s="177" t="s">
        <v>98</v>
      </c>
      <c r="B94" s="344"/>
      <c r="C94" s="265"/>
      <c r="D94" s="265"/>
      <c r="E94" s="345">
        <v>715.715670840787</v>
      </c>
      <c r="F94" s="346"/>
      <c r="G94" s="347"/>
      <c r="H94" s="345">
        <v>672</v>
      </c>
      <c r="I94" s="346"/>
      <c r="J94" s="353"/>
      <c r="K94" s="345">
        <v>141.69</v>
      </c>
      <c r="L94" s="354"/>
      <c r="M94" s="353"/>
      <c r="N94" s="345">
        <v>1246.02567084079</v>
      </c>
    </row>
    <row r="95" spans="2:14" s="281" customFormat="1" ht="11.25">
      <c r="B95" s="302"/>
      <c r="C95" s="306"/>
      <c r="D95" s="306"/>
      <c r="E95" s="306"/>
      <c r="F95" s="306"/>
      <c r="G95" s="305"/>
      <c r="H95" s="307"/>
      <c r="I95" s="306"/>
      <c r="J95" s="305"/>
      <c r="K95" s="305"/>
      <c r="L95" s="303"/>
      <c r="M95" s="305"/>
      <c r="N95" s="305"/>
    </row>
    <row r="96" spans="2:14" s="281" customFormat="1" ht="11.25">
      <c r="B96" s="302"/>
      <c r="C96" s="306"/>
      <c r="D96" s="306"/>
      <c r="E96" s="306"/>
      <c r="F96" s="306"/>
      <c r="G96" s="305"/>
      <c r="H96" s="307"/>
      <c r="I96" s="306"/>
      <c r="J96" s="305"/>
      <c r="K96" s="305"/>
      <c r="L96" s="303"/>
      <c r="M96" s="305"/>
      <c r="N96" s="305"/>
    </row>
    <row r="97" spans="2:14" s="281" customFormat="1" ht="11.25">
      <c r="B97" s="302"/>
      <c r="C97" s="306"/>
      <c r="D97" s="306"/>
      <c r="E97" s="306"/>
      <c r="F97" s="306"/>
      <c r="G97" s="305"/>
      <c r="H97" s="307"/>
      <c r="I97" s="306"/>
      <c r="J97" s="305"/>
      <c r="K97" s="305"/>
      <c r="L97" s="303"/>
      <c r="M97" s="305"/>
      <c r="N97" s="305"/>
    </row>
    <row r="98" spans="1:14" s="281" customFormat="1" ht="15">
      <c r="A98" s="273" t="s">
        <v>99</v>
      </c>
      <c r="B98" s="302"/>
      <c r="C98" s="306"/>
      <c r="D98" s="306"/>
      <c r="E98" s="315"/>
      <c r="F98" s="306"/>
      <c r="G98" s="305"/>
      <c r="H98" s="307"/>
      <c r="I98" s="306"/>
      <c r="J98" s="309"/>
      <c r="K98" s="309"/>
      <c r="L98" s="309"/>
      <c r="M98" s="309"/>
      <c r="N98" s="305"/>
    </row>
    <row r="99" spans="1:14" s="278" customFormat="1" ht="5.25">
      <c r="A99" s="295"/>
      <c r="B99" s="295"/>
      <c r="C99" s="299"/>
      <c r="D99" s="299"/>
      <c r="E99" s="299"/>
      <c r="F99" s="299"/>
      <c r="G99" s="298"/>
      <c r="H99" s="300"/>
      <c r="I99" s="299"/>
      <c r="J99" s="308"/>
      <c r="K99" s="308"/>
      <c r="L99" s="308"/>
      <c r="M99" s="308"/>
      <c r="N99" s="298"/>
    </row>
    <row r="100" spans="2:14" s="281" customFormat="1" ht="12">
      <c r="B100" s="302"/>
      <c r="C100" s="306"/>
      <c r="D100" s="306"/>
      <c r="E100" s="306"/>
      <c r="F100" s="306"/>
      <c r="G100" s="305"/>
      <c r="H100" s="307"/>
      <c r="I100" s="306"/>
      <c r="J100" s="309"/>
      <c r="K100" s="310" t="s">
        <v>15</v>
      </c>
      <c r="L100" s="310"/>
      <c r="M100" s="310"/>
      <c r="N100" s="310"/>
    </row>
    <row r="101" spans="1:14" ht="15.75">
      <c r="A101" s="221" t="s">
        <v>100</v>
      </c>
      <c r="B101" s="222"/>
      <c r="C101" s="250"/>
      <c r="D101" s="250"/>
      <c r="E101" s="250"/>
      <c r="F101" s="226"/>
      <c r="G101" s="225"/>
      <c r="H101" s="228"/>
      <c r="I101" s="226"/>
      <c r="J101" s="223"/>
      <c r="K101" s="245">
        <v>5766</v>
      </c>
      <c r="L101" s="256"/>
      <c r="M101" s="257"/>
      <c r="N101" s="245">
        <v>343</v>
      </c>
    </row>
    <row r="102" spans="1:14" ht="15.75">
      <c r="A102" s="229" t="s">
        <v>101</v>
      </c>
      <c r="B102" s="230" t="s">
        <v>18</v>
      </c>
      <c r="C102" s="339">
        <v>38</v>
      </c>
      <c r="D102" s="340">
        <v>2.17</v>
      </c>
      <c r="E102" s="341">
        <v>82.46</v>
      </c>
      <c r="F102" s="247"/>
      <c r="G102" s="340" t="s">
        <v>102</v>
      </c>
      <c r="H102" s="235"/>
      <c r="I102" s="235"/>
      <c r="J102" s="340"/>
      <c r="K102" s="341">
        <v>0</v>
      </c>
      <c r="L102" s="339">
        <v>38</v>
      </c>
      <c r="M102" s="340">
        <v>2.17</v>
      </c>
      <c r="N102" s="235">
        <v>82.46</v>
      </c>
    </row>
    <row r="103" spans="1:14" ht="15">
      <c r="A103" s="229" t="s">
        <v>103</v>
      </c>
      <c r="B103" s="230" t="s">
        <v>72</v>
      </c>
      <c r="C103" s="339">
        <v>81</v>
      </c>
      <c r="D103" s="340">
        <v>3.48</v>
      </c>
      <c r="E103" s="341">
        <v>281.88</v>
      </c>
      <c r="F103" s="339"/>
      <c r="G103" s="340" t="s">
        <v>102</v>
      </c>
      <c r="H103" s="235"/>
      <c r="I103" s="348">
        <v>3</v>
      </c>
      <c r="J103" s="349">
        <v>3.48</v>
      </c>
      <c r="K103" s="349">
        <v>10.44</v>
      </c>
      <c r="L103" s="339">
        <v>78</v>
      </c>
      <c r="M103" s="340">
        <v>3.48</v>
      </c>
      <c r="N103" s="340">
        <v>271.44</v>
      </c>
    </row>
    <row r="104" spans="1:14" ht="15">
      <c r="A104" s="229" t="s">
        <v>104</v>
      </c>
      <c r="B104" s="230" t="s">
        <v>72</v>
      </c>
      <c r="C104" s="339">
        <v>27</v>
      </c>
      <c r="D104" s="340">
        <v>0.96</v>
      </c>
      <c r="E104" s="341">
        <v>25.92</v>
      </c>
      <c r="F104" s="339"/>
      <c r="G104" s="340" t="s">
        <v>102</v>
      </c>
      <c r="H104" s="235"/>
      <c r="I104" s="348">
        <v>3</v>
      </c>
      <c r="J104" s="349">
        <v>0.96</v>
      </c>
      <c r="K104" s="349">
        <v>2.88</v>
      </c>
      <c r="L104" s="339">
        <v>24</v>
      </c>
      <c r="M104" s="340">
        <v>0.96</v>
      </c>
      <c r="N104" s="340">
        <v>23.04</v>
      </c>
    </row>
    <row r="105" spans="1:14" ht="28.5">
      <c r="A105" s="229" t="s">
        <v>105</v>
      </c>
      <c r="B105" s="230" t="s">
        <v>18</v>
      </c>
      <c r="C105" s="339">
        <v>4</v>
      </c>
      <c r="D105" s="340">
        <v>16.95</v>
      </c>
      <c r="E105" s="341">
        <v>67.8</v>
      </c>
      <c r="F105" s="339"/>
      <c r="G105" s="340" t="s">
        <v>102</v>
      </c>
      <c r="H105" s="235"/>
      <c r="I105" s="339"/>
      <c r="J105" s="340"/>
      <c r="K105" s="341">
        <v>0</v>
      </c>
      <c r="L105" s="339">
        <v>4</v>
      </c>
      <c r="M105" s="340">
        <v>16.95</v>
      </c>
      <c r="N105" s="235">
        <v>67.8</v>
      </c>
    </row>
    <row r="106" spans="1:14" ht="28.5">
      <c r="A106" s="229" t="s">
        <v>106</v>
      </c>
      <c r="B106" s="230" t="s">
        <v>18</v>
      </c>
      <c r="C106" s="339">
        <v>1</v>
      </c>
      <c r="D106" s="340">
        <v>40.99</v>
      </c>
      <c r="E106" s="341">
        <v>40.99</v>
      </c>
      <c r="F106" s="339"/>
      <c r="G106" s="340" t="s">
        <v>102</v>
      </c>
      <c r="H106" s="235"/>
      <c r="I106" s="339"/>
      <c r="J106" s="340"/>
      <c r="K106" s="341">
        <v>0</v>
      </c>
      <c r="L106" s="339">
        <v>1</v>
      </c>
      <c r="M106" s="340">
        <v>40.99</v>
      </c>
      <c r="N106" s="340">
        <v>40.99</v>
      </c>
    </row>
    <row r="107" spans="1:14" ht="28.5">
      <c r="A107" s="343" t="s">
        <v>107</v>
      </c>
      <c r="B107" s="230" t="s">
        <v>18</v>
      </c>
      <c r="C107" s="339">
        <v>1</v>
      </c>
      <c r="D107" s="340">
        <v>101.87</v>
      </c>
      <c r="E107" s="341">
        <v>101.87</v>
      </c>
      <c r="F107" s="339"/>
      <c r="G107" s="340" t="s">
        <v>102</v>
      </c>
      <c r="H107" s="235"/>
      <c r="I107" s="339"/>
      <c r="J107" s="340"/>
      <c r="K107" s="341">
        <v>0</v>
      </c>
      <c r="L107" s="339">
        <v>1</v>
      </c>
      <c r="M107" s="340">
        <v>101.87</v>
      </c>
      <c r="N107" s="340">
        <v>101.87</v>
      </c>
    </row>
    <row r="108" spans="1:14" ht="15">
      <c r="A108" s="177" t="s">
        <v>108</v>
      </c>
      <c r="B108" s="344"/>
      <c r="C108" s="265"/>
      <c r="D108" s="265"/>
      <c r="E108" s="345">
        <v>600.92</v>
      </c>
      <c r="F108" s="346"/>
      <c r="G108" s="347"/>
      <c r="H108" s="345">
        <v>0</v>
      </c>
      <c r="I108" s="346"/>
      <c r="J108" s="353"/>
      <c r="K108" s="345">
        <v>13.32</v>
      </c>
      <c r="L108" s="354"/>
      <c r="M108" s="353"/>
      <c r="N108" s="345">
        <v>587.6</v>
      </c>
    </row>
    <row r="109" spans="1:14" s="278" customFormat="1" ht="5.25">
      <c r="A109" s="316"/>
      <c r="B109" s="316"/>
      <c r="C109" s="316"/>
      <c r="D109" s="316"/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</row>
    <row r="110" spans="1:14" s="278" customFormat="1" ht="5.25">
      <c r="A110" s="316"/>
      <c r="B110" s="316"/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</row>
    <row r="111" spans="1:14" s="281" customFormat="1" ht="12">
      <c r="A111" s="306"/>
      <c r="B111" s="314"/>
      <c r="C111" s="306"/>
      <c r="D111" s="306"/>
      <c r="E111" s="306"/>
      <c r="F111" s="306"/>
      <c r="G111" s="305"/>
      <c r="H111" s="307"/>
      <c r="I111" s="306"/>
      <c r="J111" s="309"/>
      <c r="K111" s="310" t="s">
        <v>15</v>
      </c>
      <c r="L111" s="310"/>
      <c r="M111" s="310"/>
      <c r="N111" s="310"/>
    </row>
    <row r="112" spans="1:14" ht="15.75">
      <c r="A112" s="221" t="s">
        <v>109</v>
      </c>
      <c r="B112" s="222"/>
      <c r="C112" s="250"/>
      <c r="D112" s="250"/>
      <c r="E112" s="250"/>
      <c r="F112" s="250"/>
      <c r="G112" s="225"/>
      <c r="H112" s="263"/>
      <c r="I112" s="269"/>
      <c r="J112" s="270"/>
      <c r="K112" s="245">
        <v>5756</v>
      </c>
      <c r="L112" s="256"/>
      <c r="M112" s="257"/>
      <c r="N112" s="245">
        <v>343</v>
      </c>
    </row>
    <row r="113" spans="1:14" ht="15.75">
      <c r="A113" s="229" t="s">
        <v>110</v>
      </c>
      <c r="B113" s="230" t="s">
        <v>18</v>
      </c>
      <c r="C113" s="339">
        <v>7</v>
      </c>
      <c r="D113" s="340">
        <v>3.3</v>
      </c>
      <c r="E113" s="341">
        <v>23.1</v>
      </c>
      <c r="F113" s="339"/>
      <c r="G113" s="340" t="s">
        <v>102</v>
      </c>
      <c r="H113" s="235"/>
      <c r="I113" s="348">
        <v>4</v>
      </c>
      <c r="J113" s="349">
        <v>3.3</v>
      </c>
      <c r="K113" s="349">
        <v>13.2</v>
      </c>
      <c r="L113" s="339">
        <v>3</v>
      </c>
      <c r="M113" s="340">
        <v>3.3</v>
      </c>
      <c r="N113" s="235">
        <v>9.9</v>
      </c>
    </row>
    <row r="114" spans="1:14" ht="15.75">
      <c r="A114" s="229" t="s">
        <v>111</v>
      </c>
      <c r="B114" s="230" t="s">
        <v>72</v>
      </c>
      <c r="C114" s="339">
        <v>11</v>
      </c>
      <c r="D114" s="340">
        <v>21.4</v>
      </c>
      <c r="E114" s="341">
        <v>235.4</v>
      </c>
      <c r="F114" s="339"/>
      <c r="G114" s="340" t="s">
        <v>102</v>
      </c>
      <c r="H114" s="235"/>
      <c r="I114" s="348">
        <v>2</v>
      </c>
      <c r="J114" s="349">
        <v>21.4</v>
      </c>
      <c r="K114" s="349">
        <v>42.8</v>
      </c>
      <c r="L114" s="339">
        <v>9</v>
      </c>
      <c r="M114" s="340">
        <v>21.4</v>
      </c>
      <c r="N114" s="235">
        <v>192.6</v>
      </c>
    </row>
    <row r="115" spans="1:14" ht="15.75">
      <c r="A115" s="229" t="s">
        <v>112</v>
      </c>
      <c r="B115" s="230" t="s">
        <v>72</v>
      </c>
      <c r="C115" s="339">
        <v>21</v>
      </c>
      <c r="D115" s="340">
        <v>3</v>
      </c>
      <c r="E115" s="341">
        <v>63</v>
      </c>
      <c r="F115" s="339"/>
      <c r="G115" s="340" t="s">
        <v>102</v>
      </c>
      <c r="H115" s="235"/>
      <c r="I115" s="348">
        <v>16</v>
      </c>
      <c r="J115" s="349">
        <v>3</v>
      </c>
      <c r="K115" s="349">
        <v>48</v>
      </c>
      <c r="L115" s="339">
        <v>5</v>
      </c>
      <c r="M115" s="340">
        <v>3</v>
      </c>
      <c r="N115" s="235">
        <v>15</v>
      </c>
    </row>
    <row r="116" spans="1:14" ht="15.75">
      <c r="A116" s="229" t="s">
        <v>113</v>
      </c>
      <c r="B116" s="230" t="s">
        <v>72</v>
      </c>
      <c r="C116" s="339">
        <v>272</v>
      </c>
      <c r="D116" s="340">
        <v>2.93</v>
      </c>
      <c r="E116" s="341">
        <v>796.96</v>
      </c>
      <c r="F116" s="339"/>
      <c r="G116" s="340" t="s">
        <v>102</v>
      </c>
      <c r="H116" s="235"/>
      <c r="I116" s="348">
        <v>32</v>
      </c>
      <c r="J116" s="349">
        <v>2.93</v>
      </c>
      <c r="K116" s="349">
        <v>93.76</v>
      </c>
      <c r="L116" s="339">
        <v>240</v>
      </c>
      <c r="M116" s="340">
        <v>2.93</v>
      </c>
      <c r="N116" s="235">
        <v>703.2</v>
      </c>
    </row>
    <row r="117" spans="1:14" ht="15">
      <c r="A117" s="229" t="s">
        <v>114</v>
      </c>
      <c r="B117" s="230" t="s">
        <v>115</v>
      </c>
      <c r="C117" s="339">
        <v>2</v>
      </c>
      <c r="D117" s="340">
        <v>12.55</v>
      </c>
      <c r="E117" s="341">
        <v>25.1</v>
      </c>
      <c r="F117" s="339"/>
      <c r="G117" s="340" t="s">
        <v>102</v>
      </c>
      <c r="H117" s="235"/>
      <c r="I117" s="339"/>
      <c r="J117" s="340"/>
      <c r="K117" s="341">
        <v>0</v>
      </c>
      <c r="L117" s="339">
        <v>2</v>
      </c>
      <c r="M117" s="340">
        <v>12.55</v>
      </c>
      <c r="N117" s="235">
        <v>25.1</v>
      </c>
    </row>
    <row r="118" spans="1:14" ht="15">
      <c r="A118" s="229" t="s">
        <v>116</v>
      </c>
      <c r="B118" s="230" t="s">
        <v>115</v>
      </c>
      <c r="C118" s="339">
        <v>3</v>
      </c>
      <c r="D118" s="340">
        <v>10.84</v>
      </c>
      <c r="E118" s="341">
        <v>32.52</v>
      </c>
      <c r="F118" s="339"/>
      <c r="G118" s="340" t="s">
        <v>102</v>
      </c>
      <c r="H118" s="235"/>
      <c r="I118" s="339"/>
      <c r="J118" s="340"/>
      <c r="K118" s="341">
        <v>0</v>
      </c>
      <c r="L118" s="339">
        <v>3</v>
      </c>
      <c r="M118" s="340">
        <v>10.84</v>
      </c>
      <c r="N118" s="235">
        <v>32.52</v>
      </c>
    </row>
    <row r="119" spans="1:14" ht="15">
      <c r="A119" s="229" t="s">
        <v>117</v>
      </c>
      <c r="B119" s="230" t="s">
        <v>72</v>
      </c>
      <c r="C119" s="339">
        <v>3</v>
      </c>
      <c r="D119" s="340">
        <v>28.9</v>
      </c>
      <c r="E119" s="341">
        <v>86.7</v>
      </c>
      <c r="F119" s="339"/>
      <c r="G119" s="340" t="s">
        <v>102</v>
      </c>
      <c r="H119" s="235"/>
      <c r="I119" s="339"/>
      <c r="J119" s="340"/>
      <c r="K119" s="341">
        <v>0</v>
      </c>
      <c r="L119" s="339">
        <v>3</v>
      </c>
      <c r="M119" s="340">
        <v>28.9</v>
      </c>
      <c r="N119" s="235">
        <v>86.7</v>
      </c>
    </row>
    <row r="120" spans="1:14" ht="15">
      <c r="A120" s="177" t="s">
        <v>118</v>
      </c>
      <c r="B120" s="344"/>
      <c r="C120" s="265"/>
      <c r="D120" s="265"/>
      <c r="E120" s="345">
        <v>1262.78</v>
      </c>
      <c r="F120" s="346"/>
      <c r="G120" s="347"/>
      <c r="H120" s="345">
        <v>0</v>
      </c>
      <c r="I120" s="346"/>
      <c r="J120" s="353"/>
      <c r="K120" s="345">
        <v>197.76</v>
      </c>
      <c r="L120" s="354"/>
      <c r="M120" s="353"/>
      <c r="N120" s="345">
        <v>1065.02</v>
      </c>
    </row>
    <row r="121" spans="1:14" s="278" customFormat="1" ht="5.25">
      <c r="A121" s="316"/>
      <c r="B121" s="316"/>
      <c r="C121" s="316"/>
      <c r="D121" s="316"/>
      <c r="E121" s="316"/>
      <c r="F121" s="316"/>
      <c r="G121" s="316"/>
      <c r="H121" s="316"/>
      <c r="I121" s="316"/>
      <c r="J121" s="316"/>
      <c r="K121" s="316"/>
      <c r="L121" s="316"/>
      <c r="M121" s="316"/>
      <c r="N121" s="316"/>
    </row>
    <row r="122" spans="1:14" s="278" customFormat="1" ht="5.25">
      <c r="A122" s="316"/>
      <c r="B122" s="316"/>
      <c r="C122" s="316"/>
      <c r="D122" s="316"/>
      <c r="E122" s="316"/>
      <c r="F122" s="316"/>
      <c r="G122" s="316"/>
      <c r="H122" s="316"/>
      <c r="I122" s="316"/>
      <c r="J122" s="316"/>
      <c r="K122" s="316"/>
      <c r="L122" s="316"/>
      <c r="M122" s="316"/>
      <c r="N122" s="316"/>
    </row>
    <row r="123" spans="1:14" s="281" customFormat="1" ht="12">
      <c r="A123" s="306"/>
      <c r="B123" s="314"/>
      <c r="C123" s="306"/>
      <c r="D123" s="306"/>
      <c r="E123" s="306"/>
      <c r="F123" s="306"/>
      <c r="G123" s="305"/>
      <c r="H123" s="307"/>
      <c r="I123" s="306"/>
      <c r="J123" s="309"/>
      <c r="K123" s="310" t="s">
        <v>15</v>
      </c>
      <c r="L123" s="310"/>
      <c r="M123" s="310"/>
      <c r="N123" s="310"/>
    </row>
    <row r="124" spans="1:14" ht="15.75">
      <c r="A124" s="221" t="s">
        <v>119</v>
      </c>
      <c r="B124" s="222"/>
      <c r="C124" s="250"/>
      <c r="D124" s="250"/>
      <c r="E124" s="250"/>
      <c r="F124" s="250"/>
      <c r="G124" s="225"/>
      <c r="H124" s="263"/>
      <c r="I124" s="269"/>
      <c r="J124" s="270"/>
      <c r="K124" s="245">
        <v>5759</v>
      </c>
      <c r="L124" s="256"/>
      <c r="M124" s="257"/>
      <c r="N124" s="245">
        <v>343</v>
      </c>
    </row>
    <row r="125" spans="1:14" ht="15">
      <c r="A125" s="229" t="s">
        <v>120</v>
      </c>
      <c r="B125" s="230" t="s">
        <v>121</v>
      </c>
      <c r="C125" s="339">
        <v>150</v>
      </c>
      <c r="D125" s="340">
        <v>1.25</v>
      </c>
      <c r="E125" s="341">
        <v>187.5</v>
      </c>
      <c r="F125" s="339"/>
      <c r="G125" s="340" t="s">
        <v>102</v>
      </c>
      <c r="H125" s="235"/>
      <c r="I125" s="339"/>
      <c r="J125" s="340"/>
      <c r="K125" s="341">
        <v>0</v>
      </c>
      <c r="L125" s="339">
        <v>150</v>
      </c>
      <c r="M125" s="340">
        <v>1.25</v>
      </c>
      <c r="N125" s="235">
        <v>187.5</v>
      </c>
    </row>
    <row r="126" spans="1:14" ht="15">
      <c r="A126" s="229" t="s">
        <v>122</v>
      </c>
      <c r="B126" s="230" t="s">
        <v>18</v>
      </c>
      <c r="C126" s="339"/>
      <c r="D126" s="340"/>
      <c r="E126" s="341"/>
      <c r="F126" s="339"/>
      <c r="G126" s="340" t="s">
        <v>102</v>
      </c>
      <c r="H126" s="235"/>
      <c r="I126" s="339"/>
      <c r="J126" s="340"/>
      <c r="K126" s="341">
        <v>0</v>
      </c>
      <c r="L126" s="339">
        <v>0</v>
      </c>
      <c r="M126" s="340" t="s">
        <v>102</v>
      </c>
      <c r="N126" s="235">
        <v>0</v>
      </c>
    </row>
    <row r="127" spans="1:14" ht="15">
      <c r="A127" s="229" t="s">
        <v>123</v>
      </c>
      <c r="B127" s="230" t="s">
        <v>18</v>
      </c>
      <c r="C127" s="339">
        <v>1</v>
      </c>
      <c r="D127" s="340">
        <v>70</v>
      </c>
      <c r="E127" s="341">
        <v>70</v>
      </c>
      <c r="F127" s="339"/>
      <c r="G127" s="340" t="s">
        <v>102</v>
      </c>
      <c r="H127" s="235"/>
      <c r="I127" s="339"/>
      <c r="J127" s="340"/>
      <c r="K127" s="341">
        <v>0</v>
      </c>
      <c r="L127" s="339">
        <v>1</v>
      </c>
      <c r="M127" s="340">
        <v>70</v>
      </c>
      <c r="N127" s="235">
        <v>70</v>
      </c>
    </row>
    <row r="128" spans="1:14" ht="15">
      <c r="A128" s="229" t="s">
        <v>124</v>
      </c>
      <c r="B128" s="230" t="s">
        <v>18</v>
      </c>
      <c r="C128" s="339">
        <v>16</v>
      </c>
      <c r="D128" s="340">
        <v>2.95</v>
      </c>
      <c r="E128" s="341">
        <v>47.2</v>
      </c>
      <c r="F128" s="339"/>
      <c r="G128" s="340" t="s">
        <v>102</v>
      </c>
      <c r="H128" s="235"/>
      <c r="I128" s="339"/>
      <c r="J128" s="340"/>
      <c r="K128" s="341">
        <v>0</v>
      </c>
      <c r="L128" s="339">
        <v>16</v>
      </c>
      <c r="M128" s="340">
        <v>2.95</v>
      </c>
      <c r="N128" s="235">
        <v>47.2</v>
      </c>
    </row>
    <row r="129" spans="1:14" ht="15">
      <c r="A129" s="229" t="s">
        <v>125</v>
      </c>
      <c r="B129" s="230" t="s">
        <v>18</v>
      </c>
      <c r="C129" s="339">
        <v>16</v>
      </c>
      <c r="D129" s="340">
        <v>1.75</v>
      </c>
      <c r="E129" s="341">
        <v>28</v>
      </c>
      <c r="F129" s="339"/>
      <c r="G129" s="340" t="s">
        <v>102</v>
      </c>
      <c r="H129" s="235"/>
      <c r="I129" s="339"/>
      <c r="J129" s="340"/>
      <c r="K129" s="341">
        <v>0</v>
      </c>
      <c r="L129" s="339">
        <v>16</v>
      </c>
      <c r="M129" s="340">
        <v>1.75</v>
      </c>
      <c r="N129" s="235">
        <v>28</v>
      </c>
    </row>
    <row r="130" spans="1:14" ht="15">
      <c r="A130" s="229" t="s">
        <v>126</v>
      </c>
      <c r="B130" s="230" t="s">
        <v>18</v>
      </c>
      <c r="C130" s="339">
        <v>1</v>
      </c>
      <c r="D130" s="340">
        <v>24.5</v>
      </c>
      <c r="E130" s="341">
        <v>24.5</v>
      </c>
      <c r="F130" s="339"/>
      <c r="G130" s="340" t="s">
        <v>102</v>
      </c>
      <c r="H130" s="235"/>
      <c r="I130" s="339"/>
      <c r="J130" s="340"/>
      <c r="K130" s="341">
        <v>0</v>
      </c>
      <c r="L130" s="339">
        <v>1</v>
      </c>
      <c r="M130" s="340">
        <v>24.5</v>
      </c>
      <c r="N130" s="235">
        <v>24.5</v>
      </c>
    </row>
    <row r="131" spans="1:14" ht="15">
      <c r="A131" s="229" t="s">
        <v>127</v>
      </c>
      <c r="B131" s="230" t="s">
        <v>18</v>
      </c>
      <c r="C131" s="339">
        <v>1</v>
      </c>
      <c r="D131" s="340">
        <v>22.99</v>
      </c>
      <c r="E131" s="341">
        <v>22.99</v>
      </c>
      <c r="F131" s="339"/>
      <c r="G131" s="340" t="s">
        <v>102</v>
      </c>
      <c r="H131" s="235"/>
      <c r="I131" s="339"/>
      <c r="J131" s="340"/>
      <c r="K131" s="341">
        <v>0</v>
      </c>
      <c r="L131" s="339">
        <v>1</v>
      </c>
      <c r="M131" s="340">
        <v>22.99</v>
      </c>
      <c r="N131" s="235">
        <v>22.99</v>
      </c>
    </row>
    <row r="132" spans="1:14" ht="15">
      <c r="A132" s="229" t="s">
        <v>128</v>
      </c>
      <c r="B132" s="230" t="s">
        <v>72</v>
      </c>
      <c r="C132" s="339">
        <v>14</v>
      </c>
      <c r="D132" s="340">
        <v>2.85</v>
      </c>
      <c r="E132" s="341">
        <v>39.9</v>
      </c>
      <c r="F132" s="339"/>
      <c r="G132" s="340" t="s">
        <v>102</v>
      </c>
      <c r="H132" s="235"/>
      <c r="I132" s="339"/>
      <c r="J132" s="340"/>
      <c r="K132" s="341">
        <v>0</v>
      </c>
      <c r="L132" s="339">
        <v>14</v>
      </c>
      <c r="M132" s="340">
        <v>2.85</v>
      </c>
      <c r="N132" s="235">
        <v>39.9</v>
      </c>
    </row>
    <row r="133" spans="1:14" ht="15">
      <c r="A133" s="229" t="s">
        <v>129</v>
      </c>
      <c r="B133" s="230" t="s">
        <v>18</v>
      </c>
      <c r="C133" s="339"/>
      <c r="D133" s="340"/>
      <c r="E133" s="341"/>
      <c r="F133" s="339"/>
      <c r="G133" s="340" t="s">
        <v>102</v>
      </c>
      <c r="H133" s="235"/>
      <c r="I133" s="339"/>
      <c r="J133" s="340"/>
      <c r="K133" s="341">
        <v>0</v>
      </c>
      <c r="L133" s="339">
        <v>0</v>
      </c>
      <c r="M133" s="340"/>
      <c r="N133" s="235"/>
    </row>
    <row r="134" spans="1:14" ht="15.75">
      <c r="A134" s="229" t="s">
        <v>130</v>
      </c>
      <c r="B134" s="230" t="s">
        <v>72</v>
      </c>
      <c r="C134" s="339">
        <v>10</v>
      </c>
      <c r="D134" s="340">
        <v>2.2</v>
      </c>
      <c r="E134" s="341">
        <v>22</v>
      </c>
      <c r="F134" s="339"/>
      <c r="G134" s="340" t="s">
        <v>102</v>
      </c>
      <c r="H134" s="235"/>
      <c r="I134" s="339"/>
      <c r="J134" s="340"/>
      <c r="K134" s="341">
        <v>0</v>
      </c>
      <c r="L134" s="339">
        <v>10</v>
      </c>
      <c r="M134" s="340">
        <v>2.2</v>
      </c>
      <c r="N134" s="235">
        <v>22</v>
      </c>
    </row>
    <row r="135" spans="1:14" ht="15.75">
      <c r="A135" s="177" t="s">
        <v>131</v>
      </c>
      <c r="B135" s="344"/>
      <c r="C135" s="265">
        <v>0</v>
      </c>
      <c r="D135" s="265"/>
      <c r="E135" s="345">
        <v>442.09</v>
      </c>
      <c r="F135" s="346"/>
      <c r="G135" s="347"/>
      <c r="H135" s="345">
        <v>0</v>
      </c>
      <c r="I135" s="346"/>
      <c r="J135" s="353"/>
      <c r="K135" s="345">
        <v>0</v>
      </c>
      <c r="L135" s="354"/>
      <c r="M135" s="353"/>
      <c r="N135" s="345">
        <v>442.09</v>
      </c>
    </row>
    <row r="136" spans="1:14" s="278" customFormat="1" ht="5.25">
      <c r="A136" s="316"/>
      <c r="B136" s="316"/>
      <c r="C136" s="316"/>
      <c r="D136" s="316"/>
      <c r="E136" s="316"/>
      <c r="F136" s="316"/>
      <c r="G136" s="316"/>
      <c r="H136" s="316"/>
      <c r="I136" s="316"/>
      <c r="J136" s="316"/>
      <c r="K136" s="316"/>
      <c r="L136" s="316"/>
      <c r="M136" s="316"/>
      <c r="N136" s="316"/>
    </row>
    <row r="137" spans="1:14" s="278" customFormat="1" ht="5.25">
      <c r="A137" s="316"/>
      <c r="B137" s="316"/>
      <c r="C137" s="316"/>
      <c r="D137" s="316"/>
      <c r="E137" s="316"/>
      <c r="F137" s="316"/>
      <c r="G137" s="316"/>
      <c r="H137" s="316"/>
      <c r="I137" s="316"/>
      <c r="J137" s="316"/>
      <c r="K137" s="316"/>
      <c r="L137" s="316"/>
      <c r="M137" s="316"/>
      <c r="N137" s="316"/>
    </row>
    <row r="138" spans="1:14" s="281" customFormat="1" ht="12">
      <c r="A138" s="306"/>
      <c r="B138" s="314"/>
      <c r="C138" s="306"/>
      <c r="D138" s="306"/>
      <c r="E138" s="306"/>
      <c r="F138" s="306"/>
      <c r="G138" s="305"/>
      <c r="H138" s="307"/>
      <c r="I138" s="306"/>
      <c r="J138" s="309"/>
      <c r="K138" s="310" t="s">
        <v>15</v>
      </c>
      <c r="L138" s="310"/>
      <c r="M138" s="310"/>
      <c r="N138" s="310"/>
    </row>
    <row r="139" spans="1:14" ht="15.75">
      <c r="A139" s="221" t="s">
        <v>132</v>
      </c>
      <c r="B139" s="222"/>
      <c r="C139" s="250"/>
      <c r="D139" s="250"/>
      <c r="E139" s="250"/>
      <c r="F139" s="250"/>
      <c r="G139" s="225"/>
      <c r="H139" s="263"/>
      <c r="I139" s="269"/>
      <c r="J139" s="270"/>
      <c r="K139" s="245">
        <v>5755</v>
      </c>
      <c r="L139" s="256"/>
      <c r="M139" s="257"/>
      <c r="N139" s="245">
        <v>343</v>
      </c>
    </row>
    <row r="140" spans="1:14" s="3" customFormat="1" ht="15">
      <c r="A140" s="229" t="s">
        <v>133</v>
      </c>
      <c r="B140" s="230" t="s">
        <v>18</v>
      </c>
      <c r="C140" s="339"/>
      <c r="D140" s="340"/>
      <c r="E140" s="341"/>
      <c r="F140" s="339"/>
      <c r="G140" s="340" t="s">
        <v>102</v>
      </c>
      <c r="H140" s="235"/>
      <c r="I140" s="339"/>
      <c r="J140" s="340" t="s">
        <v>102</v>
      </c>
      <c r="K140" s="341">
        <v>0</v>
      </c>
      <c r="L140" s="339">
        <v>0</v>
      </c>
      <c r="M140" s="340" t="s">
        <v>102</v>
      </c>
      <c r="N140" s="235">
        <v>0</v>
      </c>
    </row>
    <row r="141" spans="1:14" s="3" customFormat="1" ht="15.75">
      <c r="A141" s="229" t="s">
        <v>134</v>
      </c>
      <c r="B141" s="230" t="s">
        <v>18</v>
      </c>
      <c r="C141" s="339"/>
      <c r="D141" s="340"/>
      <c r="E141" s="341"/>
      <c r="F141" s="348">
        <v>4</v>
      </c>
      <c r="G141" s="349">
        <v>178.95</v>
      </c>
      <c r="H141" s="349">
        <v>715.8</v>
      </c>
      <c r="I141" s="348">
        <v>4</v>
      </c>
      <c r="J141" s="349">
        <v>178.95</v>
      </c>
      <c r="K141" s="349">
        <v>715.8</v>
      </c>
      <c r="L141" s="339">
        <v>0</v>
      </c>
      <c r="M141" s="340" t="s">
        <v>102</v>
      </c>
      <c r="N141" s="235">
        <v>0</v>
      </c>
    </row>
    <row r="142" spans="1:14" s="3" customFormat="1" ht="15">
      <c r="A142" s="229" t="s">
        <v>135</v>
      </c>
      <c r="B142" s="230" t="s">
        <v>18</v>
      </c>
      <c r="C142" s="339"/>
      <c r="D142" s="340"/>
      <c r="E142" s="341"/>
      <c r="F142" s="339"/>
      <c r="G142" s="340" t="s">
        <v>102</v>
      </c>
      <c r="H142" s="235"/>
      <c r="I142" s="339"/>
      <c r="J142" s="340" t="s">
        <v>102</v>
      </c>
      <c r="K142" s="341">
        <v>0</v>
      </c>
      <c r="L142" s="339">
        <v>0</v>
      </c>
      <c r="M142" s="340" t="s">
        <v>102</v>
      </c>
      <c r="N142" s="235">
        <v>0</v>
      </c>
    </row>
    <row r="143" spans="1:14" ht="15.75">
      <c r="A143" s="177" t="s">
        <v>136</v>
      </c>
      <c r="B143" s="344"/>
      <c r="C143" s="265">
        <v>0</v>
      </c>
      <c r="D143" s="265"/>
      <c r="E143" s="345">
        <v>0</v>
      </c>
      <c r="F143" s="346"/>
      <c r="G143" s="347"/>
      <c r="H143" s="345">
        <v>715.8</v>
      </c>
      <c r="I143" s="346"/>
      <c r="J143" s="353"/>
      <c r="K143" s="345">
        <v>715.8</v>
      </c>
      <c r="L143" s="354"/>
      <c r="M143" s="353"/>
      <c r="N143" s="345">
        <v>0</v>
      </c>
    </row>
    <row r="144" spans="1:14" s="281" customFormat="1" ht="11.25">
      <c r="A144" s="323"/>
      <c r="B144" s="323"/>
      <c r="C144" s="323"/>
      <c r="D144" s="323"/>
      <c r="E144" s="323"/>
      <c r="F144" s="323"/>
      <c r="G144" s="323"/>
      <c r="H144" s="323"/>
      <c r="I144" s="323"/>
      <c r="J144" s="323"/>
      <c r="K144" s="323"/>
      <c r="L144" s="323"/>
      <c r="M144" s="323"/>
      <c r="N144" s="323"/>
    </row>
    <row r="145" spans="1:14" s="281" customFormat="1" ht="11.25">
      <c r="A145" s="323"/>
      <c r="B145" s="323"/>
      <c r="C145" s="323"/>
      <c r="D145" s="323"/>
      <c r="E145" s="323"/>
      <c r="F145" s="323"/>
      <c r="G145" s="323"/>
      <c r="H145" s="323"/>
      <c r="I145" s="323"/>
      <c r="J145" s="323"/>
      <c r="K145" s="323"/>
      <c r="L145" s="323"/>
      <c r="M145" s="323"/>
      <c r="N145" s="323"/>
    </row>
    <row r="146" spans="1:14" s="281" customFormat="1" ht="11.25">
      <c r="A146" s="323"/>
      <c r="B146" s="323"/>
      <c r="C146" s="323"/>
      <c r="D146" s="323"/>
      <c r="E146" s="323"/>
      <c r="F146" s="323"/>
      <c r="G146" s="323"/>
      <c r="H146" s="323"/>
      <c r="I146" s="323"/>
      <c r="J146" s="323"/>
      <c r="K146" s="323"/>
      <c r="L146" s="323"/>
      <c r="M146" s="323"/>
      <c r="N146" s="323"/>
    </row>
    <row r="147" spans="1:14" s="281" customFormat="1" ht="12">
      <c r="A147" s="306"/>
      <c r="B147" s="314"/>
      <c r="C147" s="306"/>
      <c r="D147" s="306"/>
      <c r="E147" s="306"/>
      <c r="F147" s="306"/>
      <c r="G147" s="305"/>
      <c r="H147" s="307"/>
      <c r="I147" s="306"/>
      <c r="J147" s="309"/>
      <c r="K147" s="310" t="s">
        <v>15</v>
      </c>
      <c r="L147" s="310"/>
      <c r="M147" s="310"/>
      <c r="N147" s="310"/>
    </row>
    <row r="148" spans="1:14" ht="15.75">
      <c r="A148" s="221" t="s">
        <v>137</v>
      </c>
      <c r="B148" s="222"/>
      <c r="C148" s="250"/>
      <c r="D148" s="250"/>
      <c r="E148" s="250"/>
      <c r="F148" s="250"/>
      <c r="G148" s="225"/>
      <c r="H148" s="263"/>
      <c r="I148" s="269"/>
      <c r="J148" s="270"/>
      <c r="K148" s="245">
        <v>5766</v>
      </c>
      <c r="L148" s="256"/>
      <c r="M148" s="257"/>
      <c r="N148" s="245">
        <v>343</v>
      </c>
    </row>
    <row r="149" spans="1:14" s="3" customFormat="1" ht="14.25">
      <c r="A149" s="229" t="s">
        <v>138</v>
      </c>
      <c r="B149" s="230" t="s">
        <v>18</v>
      </c>
      <c r="C149" s="339">
        <v>0</v>
      </c>
      <c r="D149" s="340" t="s">
        <v>102</v>
      </c>
      <c r="E149" s="341">
        <v>0</v>
      </c>
      <c r="F149" s="339"/>
      <c r="G149" s="340" t="s">
        <v>102</v>
      </c>
      <c r="H149" s="235"/>
      <c r="I149" s="339"/>
      <c r="J149" s="340" t="s">
        <v>102</v>
      </c>
      <c r="K149" s="341">
        <v>0</v>
      </c>
      <c r="L149" s="339">
        <v>0</v>
      </c>
      <c r="M149" s="340" t="s">
        <v>102</v>
      </c>
      <c r="N149" s="235">
        <v>0</v>
      </c>
    </row>
    <row r="150" spans="1:14" s="3" customFormat="1" ht="14.25">
      <c r="A150" s="229" t="s">
        <v>139</v>
      </c>
      <c r="B150" s="230" t="s">
        <v>18</v>
      </c>
      <c r="C150" s="339">
        <v>0</v>
      </c>
      <c r="D150" s="340" t="s">
        <v>102</v>
      </c>
      <c r="E150" s="341">
        <v>0</v>
      </c>
      <c r="F150" s="339"/>
      <c r="G150" s="340" t="s">
        <v>102</v>
      </c>
      <c r="H150" s="235"/>
      <c r="I150" s="339"/>
      <c r="J150" s="340" t="s">
        <v>102</v>
      </c>
      <c r="K150" s="341">
        <v>0</v>
      </c>
      <c r="L150" s="339">
        <v>0</v>
      </c>
      <c r="M150" s="340" t="s">
        <v>102</v>
      </c>
      <c r="N150" s="235">
        <v>0</v>
      </c>
    </row>
    <row r="151" spans="1:14" s="3" customFormat="1" ht="15">
      <c r="A151" s="229" t="s">
        <v>140</v>
      </c>
      <c r="B151" s="230" t="s">
        <v>18</v>
      </c>
      <c r="C151" s="339">
        <v>0</v>
      </c>
      <c r="D151" s="340" t="s">
        <v>102</v>
      </c>
      <c r="E151" s="341">
        <v>0</v>
      </c>
      <c r="F151" s="339"/>
      <c r="G151" s="340" t="s">
        <v>102</v>
      </c>
      <c r="H151" s="235"/>
      <c r="I151" s="339"/>
      <c r="J151" s="340" t="s">
        <v>102</v>
      </c>
      <c r="K151" s="341">
        <v>0</v>
      </c>
      <c r="L151" s="339">
        <v>0</v>
      </c>
      <c r="M151" s="340" t="s">
        <v>102</v>
      </c>
      <c r="N151" s="235">
        <v>0</v>
      </c>
    </row>
    <row r="152" spans="1:14" ht="15.75">
      <c r="A152" s="177" t="s">
        <v>141</v>
      </c>
      <c r="B152" s="344"/>
      <c r="C152" s="265">
        <v>0</v>
      </c>
      <c r="D152" s="265"/>
      <c r="E152" s="345">
        <v>0</v>
      </c>
      <c r="F152" s="346"/>
      <c r="G152" s="347"/>
      <c r="H152" s="345">
        <v>0</v>
      </c>
      <c r="I152" s="346"/>
      <c r="J152" s="353"/>
      <c r="K152" s="345">
        <v>0</v>
      </c>
      <c r="L152" s="354"/>
      <c r="M152" s="353"/>
      <c r="N152" s="345">
        <v>0</v>
      </c>
    </row>
    <row r="153" spans="1:14" s="278" customFormat="1" ht="5.25">
      <c r="A153" s="316"/>
      <c r="B153" s="316"/>
      <c r="C153" s="316"/>
      <c r="D153" s="316"/>
      <c r="E153" s="316"/>
      <c r="F153" s="316"/>
      <c r="G153" s="316"/>
      <c r="H153" s="316"/>
      <c r="I153" s="316"/>
      <c r="J153" s="316"/>
      <c r="K153" s="316"/>
      <c r="L153" s="316"/>
      <c r="M153" s="316"/>
      <c r="N153" s="316"/>
    </row>
    <row r="154" spans="1:14" s="281" customFormat="1" ht="12">
      <c r="A154" s="306"/>
      <c r="B154" s="314"/>
      <c r="C154" s="306"/>
      <c r="D154" s="306"/>
      <c r="E154" s="306"/>
      <c r="F154" s="306"/>
      <c r="G154" s="305"/>
      <c r="H154" s="307"/>
      <c r="I154" s="306"/>
      <c r="J154" s="309"/>
      <c r="K154" s="310" t="s">
        <v>15</v>
      </c>
      <c r="L154" s="310"/>
      <c r="M154" s="310"/>
      <c r="N154" s="310"/>
    </row>
    <row r="155" spans="1:14" ht="15.75">
      <c r="A155" s="221" t="s">
        <v>142</v>
      </c>
      <c r="B155" s="222"/>
      <c r="C155" s="250"/>
      <c r="D155" s="250"/>
      <c r="E155" s="250"/>
      <c r="F155" s="250"/>
      <c r="G155" s="225"/>
      <c r="H155" s="263"/>
      <c r="I155" s="269"/>
      <c r="J155" s="270"/>
      <c r="K155" s="245">
        <v>5766</v>
      </c>
      <c r="L155" s="256"/>
      <c r="M155" s="257"/>
      <c r="N155" s="245">
        <v>343</v>
      </c>
    </row>
    <row r="156" spans="1:14" ht="15">
      <c r="A156" s="229" t="s">
        <v>143</v>
      </c>
      <c r="B156" s="230" t="s">
        <v>18</v>
      </c>
      <c r="C156" s="339">
        <v>37</v>
      </c>
      <c r="D156" s="340">
        <v>18.25</v>
      </c>
      <c r="E156" s="341">
        <v>675.25</v>
      </c>
      <c r="F156" s="339"/>
      <c r="G156" s="340" t="s">
        <v>102</v>
      </c>
      <c r="H156" s="235"/>
      <c r="I156" s="339"/>
      <c r="J156" s="340"/>
      <c r="K156" s="341">
        <v>0</v>
      </c>
      <c r="L156" s="339">
        <v>37</v>
      </c>
      <c r="M156" s="340">
        <v>18.25</v>
      </c>
      <c r="N156" s="235">
        <v>675.25</v>
      </c>
    </row>
    <row r="157" spans="1:14" ht="15">
      <c r="A157" s="229" t="s">
        <v>144</v>
      </c>
      <c r="B157" s="230" t="s">
        <v>18</v>
      </c>
      <c r="C157" s="339">
        <v>62</v>
      </c>
      <c r="D157" s="340">
        <v>18.25</v>
      </c>
      <c r="E157" s="341">
        <v>1131.5</v>
      </c>
      <c r="F157" s="339"/>
      <c r="G157" s="340" t="s">
        <v>102</v>
      </c>
      <c r="H157" s="235"/>
      <c r="I157" s="339"/>
      <c r="J157" s="340"/>
      <c r="K157" s="341">
        <v>0</v>
      </c>
      <c r="L157" s="339">
        <v>62</v>
      </c>
      <c r="M157" s="340">
        <v>18.25</v>
      </c>
      <c r="N157" s="235">
        <v>1131.5</v>
      </c>
    </row>
    <row r="158" spans="1:14" ht="15">
      <c r="A158" s="229" t="s">
        <v>145</v>
      </c>
      <c r="B158" s="230" t="s">
        <v>18</v>
      </c>
      <c r="C158" s="339">
        <v>47</v>
      </c>
      <c r="D158" s="340">
        <v>18.25</v>
      </c>
      <c r="E158" s="341">
        <v>857.75</v>
      </c>
      <c r="F158" s="339"/>
      <c r="G158" s="340" t="s">
        <v>102</v>
      </c>
      <c r="H158" s="235"/>
      <c r="I158" s="339"/>
      <c r="J158" s="340"/>
      <c r="K158" s="341">
        <v>0</v>
      </c>
      <c r="L158" s="339">
        <v>47</v>
      </c>
      <c r="M158" s="340">
        <v>18.25</v>
      </c>
      <c r="N158" s="235">
        <v>857.75</v>
      </c>
    </row>
    <row r="159" spans="1:14" ht="15">
      <c r="A159" s="229" t="s">
        <v>146</v>
      </c>
      <c r="B159" s="230" t="s">
        <v>18</v>
      </c>
      <c r="C159" s="339">
        <v>47</v>
      </c>
      <c r="D159" s="340">
        <v>18.25</v>
      </c>
      <c r="E159" s="341">
        <v>857.75</v>
      </c>
      <c r="F159" s="339"/>
      <c r="G159" s="340" t="s">
        <v>102</v>
      </c>
      <c r="H159" s="235"/>
      <c r="I159" s="339"/>
      <c r="J159" s="340"/>
      <c r="K159" s="341">
        <v>0</v>
      </c>
      <c r="L159" s="339">
        <v>47</v>
      </c>
      <c r="M159" s="340">
        <v>18.25</v>
      </c>
      <c r="N159" s="235">
        <v>857.75</v>
      </c>
    </row>
    <row r="160" spans="1:14" ht="15.75">
      <c r="A160" s="229" t="s">
        <v>147</v>
      </c>
      <c r="B160" s="230" t="s">
        <v>18</v>
      </c>
      <c r="C160" s="339">
        <v>9</v>
      </c>
      <c r="D160" s="340">
        <v>18.25</v>
      </c>
      <c r="E160" s="341">
        <v>164.25</v>
      </c>
      <c r="F160" s="339"/>
      <c r="G160" s="340" t="s">
        <v>102</v>
      </c>
      <c r="H160" s="235"/>
      <c r="I160" s="339"/>
      <c r="J160" s="340"/>
      <c r="K160" s="341">
        <v>0</v>
      </c>
      <c r="L160" s="339">
        <v>9</v>
      </c>
      <c r="M160" s="340">
        <v>18.25</v>
      </c>
      <c r="N160" s="235">
        <v>164.25</v>
      </c>
    </row>
    <row r="161" spans="1:14" ht="15.75">
      <c r="A161" s="177" t="s">
        <v>148</v>
      </c>
      <c r="B161" s="344"/>
      <c r="C161" s="265">
        <v>0</v>
      </c>
      <c r="D161" s="265"/>
      <c r="E161" s="345">
        <v>3686.5</v>
      </c>
      <c r="F161" s="346"/>
      <c r="G161" s="347"/>
      <c r="H161" s="345">
        <v>0</v>
      </c>
      <c r="I161" s="346"/>
      <c r="J161" s="353"/>
      <c r="K161" s="345">
        <v>0</v>
      </c>
      <c r="L161" s="354"/>
      <c r="M161" s="353"/>
      <c r="N161" s="345">
        <v>3686.5</v>
      </c>
    </row>
    <row r="162" spans="2:14" s="3" customFormat="1" ht="5.25">
      <c r="B162" s="2"/>
      <c r="G162" s="80"/>
      <c r="H162" s="81"/>
      <c r="I162" s="78"/>
      <c r="J162" s="80"/>
      <c r="K162" s="80"/>
      <c r="L162" s="331"/>
      <c r="M162" s="80"/>
      <c r="N162" s="80"/>
    </row>
    <row r="163" spans="2:14" s="278" customFormat="1" ht="5.25">
      <c r="B163" s="295"/>
      <c r="G163" s="298"/>
      <c r="H163" s="300"/>
      <c r="I163" s="299"/>
      <c r="J163" s="298"/>
      <c r="K163" s="298"/>
      <c r="L163" s="296"/>
      <c r="M163" s="298"/>
      <c r="N163" s="298"/>
    </row>
    <row r="164" spans="1:14" s="281" customFormat="1" ht="11.25">
      <c r="A164" s="306" t="s">
        <v>149</v>
      </c>
      <c r="B164" s="314"/>
      <c r="C164" s="306"/>
      <c r="D164" s="306"/>
      <c r="E164" s="306"/>
      <c r="F164" s="306"/>
      <c r="G164" s="305"/>
      <c r="H164" s="307"/>
      <c r="I164" s="306"/>
      <c r="J164" s="309"/>
      <c r="K164" s="298"/>
      <c r="L164" s="296"/>
      <c r="M164" s="298"/>
      <c r="N164" s="298"/>
    </row>
    <row r="165" spans="1:14" ht="15">
      <c r="A165" s="298"/>
      <c r="B165" s="298"/>
      <c r="C165" s="298"/>
      <c r="D165" s="298"/>
      <c r="E165" s="298"/>
      <c r="F165" s="298"/>
      <c r="G165" s="298"/>
      <c r="H165" s="298"/>
      <c r="I165" s="298"/>
      <c r="J165" s="298"/>
      <c r="K165" s="298"/>
      <c r="L165" s="296"/>
      <c r="M165" s="298"/>
      <c r="N165" s="298"/>
    </row>
    <row r="166" spans="1:14" ht="15.75">
      <c r="A166" s="355" t="s">
        <v>150</v>
      </c>
      <c r="B166" s="356" t="s">
        <v>18</v>
      </c>
      <c r="C166" s="247">
        <v>0</v>
      </c>
      <c r="D166" s="235" t="s">
        <v>102</v>
      </c>
      <c r="E166" s="357">
        <v>106.22</v>
      </c>
      <c r="F166" s="247"/>
      <c r="G166" s="235" t="s">
        <v>102</v>
      </c>
      <c r="H166" s="235"/>
      <c r="I166" s="247"/>
      <c r="J166" s="235"/>
      <c r="K166" s="357"/>
      <c r="L166" s="247"/>
      <c r="M166" s="235" t="s">
        <v>102</v>
      </c>
      <c r="N166" s="235">
        <v>106.22</v>
      </c>
    </row>
    <row r="167" spans="1:14" ht="15.75">
      <c r="A167" s="177" t="s">
        <v>151</v>
      </c>
      <c r="B167" s="344"/>
      <c r="C167" s="265"/>
      <c r="D167" s="265"/>
      <c r="E167" s="345">
        <v>106.22</v>
      </c>
      <c r="F167" s="346"/>
      <c r="G167" s="347"/>
      <c r="H167" s="345">
        <v>0</v>
      </c>
      <c r="I167" s="346"/>
      <c r="J167" s="353"/>
      <c r="K167" s="345">
        <v>0</v>
      </c>
      <c r="L167" s="354"/>
      <c r="M167" s="353"/>
      <c r="N167" s="345">
        <v>106.22</v>
      </c>
    </row>
    <row r="168" spans="1:14" s="333" customFormat="1" ht="15">
      <c r="A168" s="287"/>
      <c r="B168" s="325"/>
      <c r="C168" s="326"/>
      <c r="D168" s="326"/>
      <c r="E168" s="326"/>
      <c r="F168" s="326"/>
      <c r="G168" s="327"/>
      <c r="H168" s="328"/>
      <c r="I168" s="326"/>
      <c r="J168" s="327"/>
      <c r="K168" s="327"/>
      <c r="L168" s="332"/>
      <c r="M168" s="327"/>
      <c r="N168" s="327"/>
    </row>
    <row r="169" spans="1:14" s="3" customFormat="1" ht="13.5">
      <c r="A169" s="358"/>
      <c r="B169" s="325"/>
      <c r="C169" s="326"/>
      <c r="D169" s="326"/>
      <c r="E169" s="326"/>
      <c r="F169" s="326"/>
      <c r="G169" s="327"/>
      <c r="H169" s="328"/>
      <c r="I169" s="326"/>
      <c r="J169" s="327"/>
      <c r="K169" s="327"/>
      <c r="L169" s="332"/>
      <c r="M169" s="327"/>
      <c r="N169" s="327"/>
    </row>
    <row r="170" spans="1:14" s="3" customFormat="1" ht="13.5">
      <c r="A170" s="324"/>
      <c r="B170" s="325"/>
      <c r="C170" s="326"/>
      <c r="D170" s="326"/>
      <c r="E170" s="326"/>
      <c r="F170" s="326"/>
      <c r="G170" s="327"/>
      <c r="H170" s="328"/>
      <c r="I170" s="326"/>
      <c r="J170" s="327"/>
      <c r="K170" s="327"/>
      <c r="L170" s="332"/>
      <c r="M170" s="327"/>
      <c r="N170" s="327"/>
    </row>
    <row r="171" spans="1:14" s="3" customFormat="1" ht="13.5">
      <c r="A171" s="324"/>
      <c r="B171" s="325"/>
      <c r="C171" s="326"/>
      <c r="D171" s="326"/>
      <c r="E171" s="326"/>
      <c r="F171" s="326"/>
      <c r="G171" s="327"/>
      <c r="H171" s="328"/>
      <c r="I171" s="326"/>
      <c r="J171" s="327"/>
      <c r="K171" s="327"/>
      <c r="L171" s="332"/>
      <c r="M171" s="327"/>
      <c r="N171" s="327"/>
    </row>
    <row r="172" spans="1:14" s="3" customFormat="1" ht="15.75">
      <c r="A172" s="324"/>
      <c r="B172" s="125"/>
      <c r="C172" s="126"/>
      <c r="D172" s="126"/>
      <c r="E172" s="265" t="s">
        <v>152</v>
      </c>
      <c r="F172" s="126"/>
      <c r="G172" s="128"/>
      <c r="H172" s="265" t="s">
        <v>153</v>
      </c>
      <c r="I172" s="326"/>
      <c r="J172" s="327"/>
      <c r="K172" s="265" t="s">
        <v>154</v>
      </c>
      <c r="L172" s="135"/>
      <c r="M172" s="128"/>
      <c r="N172" s="265" t="s">
        <v>155</v>
      </c>
    </row>
    <row r="173" spans="1:14" ht="15.75">
      <c r="A173" s="177" t="s">
        <v>156</v>
      </c>
      <c r="B173" s="125"/>
      <c r="C173" s="126"/>
      <c r="D173" s="126"/>
      <c r="E173" s="345">
        <v>11022.7056708408</v>
      </c>
      <c r="F173" s="126"/>
      <c r="G173" s="128"/>
      <c r="H173" s="345">
        <v>1387.8</v>
      </c>
      <c r="I173" s="126"/>
      <c r="J173" s="128"/>
      <c r="K173" s="345">
        <v>1138.27</v>
      </c>
      <c r="L173" s="135"/>
      <c r="M173" s="128"/>
      <c r="N173" s="345">
        <v>11272.2356708408</v>
      </c>
    </row>
    <row r="174" spans="1:14" ht="15">
      <c r="A174" s="71"/>
      <c r="B174" s="125"/>
      <c r="C174" s="126"/>
      <c r="D174" s="126"/>
      <c r="E174" s="126"/>
      <c r="F174" s="126"/>
      <c r="G174" s="128"/>
      <c r="H174" s="129"/>
      <c r="I174" s="126"/>
      <c r="J174" s="128"/>
      <c r="K174" s="128"/>
      <c r="L174" s="135"/>
      <c r="M174" s="128"/>
      <c r="N174" s="128"/>
    </row>
    <row r="175" spans="2:14" ht="15">
      <c r="B175" s="125"/>
      <c r="C175" s="126"/>
      <c r="D175" s="126"/>
      <c r="E175" s="126"/>
      <c r="F175" s="126"/>
      <c r="G175" s="128"/>
      <c r="H175" s="129"/>
      <c r="I175" s="126"/>
      <c r="J175" s="128"/>
      <c r="K175" s="128"/>
      <c r="L175" s="135"/>
      <c r="M175" s="128"/>
      <c r="N175" s="128"/>
    </row>
    <row r="176" spans="2:14" ht="15">
      <c r="B176" s="125"/>
      <c r="C176" s="126"/>
      <c r="D176" s="126"/>
      <c r="E176" s="126"/>
      <c r="F176" s="126"/>
      <c r="G176" s="128"/>
      <c r="H176" s="129"/>
      <c r="I176" s="126"/>
      <c r="J176" s="128"/>
      <c r="K176" s="128"/>
      <c r="L176" s="135"/>
      <c r="M176" s="128"/>
      <c r="N176" s="128"/>
    </row>
    <row r="177" spans="2:14" ht="15">
      <c r="B177" s="134"/>
      <c r="C177" s="135"/>
      <c r="D177" s="128"/>
      <c r="E177" s="128"/>
      <c r="F177" s="126"/>
      <c r="G177" s="128"/>
      <c r="H177" s="129"/>
      <c r="I177" s="126"/>
      <c r="J177" s="128"/>
      <c r="K177" s="128"/>
      <c r="L177" s="135"/>
      <c r="M177" s="128"/>
      <c r="N177" s="128"/>
    </row>
    <row r="178" spans="2:14" ht="15">
      <c r="B178" s="134"/>
      <c r="C178" s="135"/>
      <c r="D178" s="128"/>
      <c r="E178" s="128"/>
      <c r="F178" s="126"/>
      <c r="G178" s="128"/>
      <c r="H178" s="129"/>
      <c r="I178" s="126"/>
      <c r="J178" s="128"/>
      <c r="K178" s="128"/>
      <c r="L178" s="135"/>
      <c r="M178" s="128"/>
      <c r="N178" s="128"/>
    </row>
    <row r="179" spans="1:14" ht="15">
      <c r="A179" s="185"/>
      <c r="B179" s="134"/>
      <c r="C179" s="135"/>
      <c r="D179" s="128"/>
      <c r="E179" s="128"/>
      <c r="F179" s="126"/>
      <c r="G179" s="128"/>
      <c r="H179" s="129"/>
      <c r="I179" s="187"/>
      <c r="J179" s="187"/>
      <c r="K179" s="187"/>
      <c r="L179" s="187"/>
      <c r="M179" s="187"/>
      <c r="N179" s="187"/>
    </row>
    <row r="180" spans="1:14" ht="15">
      <c r="A180" s="1" t="s">
        <v>157</v>
      </c>
      <c r="B180" s="134"/>
      <c r="C180" s="135"/>
      <c r="D180" s="128"/>
      <c r="E180" s="128"/>
      <c r="F180" s="126"/>
      <c r="G180" s="128"/>
      <c r="H180" s="276" t="s">
        <v>158</v>
      </c>
      <c r="I180" s="276"/>
      <c r="J180" s="276"/>
      <c r="K180" s="276"/>
      <c r="L180" s="276"/>
      <c r="M180" s="276"/>
      <c r="N180" s="276"/>
    </row>
    <row r="181" spans="1:14" ht="15">
      <c r="A181" s="329" t="s">
        <v>159</v>
      </c>
      <c r="B181" s="134"/>
      <c r="C181" s="135"/>
      <c r="D181" s="128"/>
      <c r="E181" s="128"/>
      <c r="F181" s="126"/>
      <c r="G181" s="128"/>
      <c r="H181" s="330" t="s">
        <v>160</v>
      </c>
      <c r="I181" s="330"/>
      <c r="J181" s="330"/>
      <c r="K181" s="330"/>
      <c r="L181" s="330"/>
      <c r="M181" s="330"/>
      <c r="N181" s="330"/>
    </row>
    <row r="182" spans="2:14" ht="15">
      <c r="B182" s="134"/>
      <c r="C182" s="135"/>
      <c r="D182" s="128"/>
      <c r="E182" s="128"/>
      <c r="F182" s="126"/>
      <c r="G182" s="128"/>
      <c r="H182" s="129"/>
      <c r="I182" s="126"/>
      <c r="J182" s="128"/>
      <c r="K182" s="128"/>
      <c r="L182" s="135"/>
      <c r="M182" s="128"/>
      <c r="N182" s="128"/>
    </row>
    <row r="183" spans="2:14" ht="15">
      <c r="B183" s="134"/>
      <c r="C183" s="135"/>
      <c r="D183" s="128"/>
      <c r="E183" s="128"/>
      <c r="F183" s="126"/>
      <c r="G183" s="128"/>
      <c r="H183" s="129"/>
      <c r="I183" s="126"/>
      <c r="J183" s="128"/>
      <c r="K183" s="128"/>
      <c r="L183" s="135"/>
      <c r="M183" s="128"/>
      <c r="N183" s="128"/>
    </row>
    <row r="184" spans="1:14" ht="15">
      <c r="A184" s="71"/>
      <c r="B184" s="134"/>
      <c r="C184" s="135"/>
      <c r="D184" s="128"/>
      <c r="E184" s="128"/>
      <c r="F184" s="126"/>
      <c r="G184" s="128"/>
      <c r="H184" s="129"/>
      <c r="I184" s="126"/>
      <c r="J184" s="128"/>
      <c r="K184" s="128"/>
      <c r="L184" s="135"/>
      <c r="M184" s="128"/>
      <c r="N184" s="128"/>
    </row>
    <row r="185" spans="1:14" ht="15">
      <c r="A185" s="71"/>
      <c r="B185" s="134"/>
      <c r="C185" s="135"/>
      <c r="D185" s="128"/>
      <c r="E185" s="128"/>
      <c r="F185" s="126"/>
      <c r="G185" s="128"/>
      <c r="H185" s="129"/>
      <c r="I185" s="126"/>
      <c r="J185" s="128"/>
      <c r="K185" s="128"/>
      <c r="L185" s="135"/>
      <c r="M185" s="128"/>
      <c r="N185" s="128"/>
    </row>
    <row r="186" spans="1:14" ht="15">
      <c r="A186" s="71"/>
      <c r="B186" s="134"/>
      <c r="C186" s="135"/>
      <c r="D186" s="128"/>
      <c r="E186" s="128"/>
      <c r="F186" s="126"/>
      <c r="G186" s="128"/>
      <c r="H186" s="129"/>
      <c r="I186" s="126"/>
      <c r="J186" s="128"/>
      <c r="K186" s="128"/>
      <c r="L186" s="135"/>
      <c r="M186" s="128"/>
      <c r="N186" s="128"/>
    </row>
    <row r="187" spans="1:14" ht="15">
      <c r="A187" s="71"/>
      <c r="B187" s="134"/>
      <c r="C187" s="135"/>
      <c r="D187" s="128"/>
      <c r="E187" s="128"/>
      <c r="F187" s="126"/>
      <c r="G187" s="128"/>
      <c r="H187" s="129"/>
      <c r="I187" s="126"/>
      <c r="J187" s="128"/>
      <c r="K187" s="128"/>
      <c r="L187" s="135"/>
      <c r="M187" s="128"/>
      <c r="N187" s="128"/>
    </row>
    <row r="188" spans="1:14" ht="15">
      <c r="A188" s="71"/>
      <c r="B188" s="134"/>
      <c r="C188" s="135"/>
      <c r="D188" s="128"/>
      <c r="E188" s="128"/>
      <c r="F188" s="126"/>
      <c r="G188" s="128"/>
      <c r="H188" s="129"/>
      <c r="I188" s="126"/>
      <c r="J188" s="128"/>
      <c r="K188" s="128"/>
      <c r="L188" s="135"/>
      <c r="M188" s="128"/>
      <c r="N188" s="128"/>
    </row>
    <row r="189" spans="2:14" ht="15">
      <c r="B189" s="134"/>
      <c r="C189" s="135"/>
      <c r="D189" s="128"/>
      <c r="E189" s="128"/>
      <c r="F189" s="126"/>
      <c r="G189" s="128"/>
      <c r="H189" s="129"/>
      <c r="I189" s="126"/>
      <c r="J189" s="128"/>
      <c r="K189" s="128"/>
      <c r="L189" s="135"/>
      <c r="M189" s="128"/>
      <c r="N189" s="128"/>
    </row>
    <row r="190" spans="2:14" ht="15">
      <c r="B190" s="134"/>
      <c r="C190" s="135"/>
      <c r="D190" s="128"/>
      <c r="E190" s="128"/>
      <c r="F190" s="126"/>
      <c r="G190" s="128"/>
      <c r="H190" s="129"/>
      <c r="I190" s="126"/>
      <c r="J190" s="128"/>
      <c r="K190" s="128"/>
      <c r="L190" s="135"/>
      <c r="M190" s="128"/>
      <c r="N190" s="128"/>
    </row>
    <row r="191" spans="2:14" ht="15">
      <c r="B191" s="134"/>
      <c r="C191" s="135"/>
      <c r="D191" s="128"/>
      <c r="E191" s="128"/>
      <c r="F191" s="126"/>
      <c r="G191" s="128"/>
      <c r="H191" s="129"/>
      <c r="I191" s="126"/>
      <c r="J191" s="128"/>
      <c r="K191" s="128"/>
      <c r="L191" s="135"/>
      <c r="M191" s="128"/>
      <c r="N191" s="128"/>
    </row>
    <row r="192" spans="2:14" ht="15">
      <c r="B192" s="134"/>
      <c r="C192" s="135"/>
      <c r="D192" s="128"/>
      <c r="E192" s="128"/>
      <c r="F192" s="126"/>
      <c r="G192" s="128"/>
      <c r="H192" s="129"/>
      <c r="I192" s="126"/>
      <c r="J192" s="128"/>
      <c r="K192" s="128"/>
      <c r="L192" s="135"/>
      <c r="M192" s="128"/>
      <c r="N192" s="128"/>
    </row>
  </sheetData>
  <sheetProtection selectLockedCells="1" selectUnlockedCells="1"/>
  <mergeCells count="22">
    <mergeCell ref="A1:N1"/>
    <mergeCell ref="A2:N2"/>
    <mergeCell ref="A3:N3"/>
    <mergeCell ref="A4:N4"/>
    <mergeCell ref="A5:N5"/>
    <mergeCell ref="A6:N6"/>
    <mergeCell ref="A7:N7"/>
    <mergeCell ref="C8:E8"/>
    <mergeCell ref="F8:H8"/>
    <mergeCell ref="I8:K8"/>
    <mergeCell ref="L8:N8"/>
    <mergeCell ref="K11:N11"/>
    <mergeCell ref="K89:N89"/>
    <mergeCell ref="K100:N100"/>
    <mergeCell ref="K111:N111"/>
    <mergeCell ref="K123:N123"/>
    <mergeCell ref="K138:N138"/>
    <mergeCell ref="K147:N147"/>
    <mergeCell ref="K154:N154"/>
    <mergeCell ref="I179:N179"/>
    <mergeCell ref="H180:N180"/>
    <mergeCell ref="H181:N181"/>
  </mergeCells>
  <printOptions horizontalCentered="1"/>
  <pageMargins left="0.31527777777777777" right="0.5118055555555555" top="0.15763888888888888" bottom="0.2965277777777778" header="0.5118055555555555" footer="0.15763888888888888"/>
  <pageSetup horizontalDpi="300" verticalDpi="300" orientation="landscape" paperSize="75" scale="75"/>
  <headerFooter alignWithMargins="0">
    <oddFooter>&amp;L&amp;"Arial,Normal"&amp;10ffffff&amp;D, &amp;T&amp;C&amp;"Arial,Normal"&amp;10ffffffAvenida Presidente Castelo Branco, 570, Jardim President&amp;R&amp;"Arial,Normal"&amp;10ffffff&amp;P/&amp;N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1"/>
  <sheetViews>
    <sheetView showGridLines="0" defaultGridColor="0" zoomScaleSheetLayoutView="100" colorId="8" workbookViewId="0" topLeftCell="A151">
      <selection activeCell="I130" sqref="I130:J140"/>
    </sheetView>
  </sheetViews>
  <sheetFormatPr defaultColWidth="11.00390625" defaultRowHeight="15"/>
  <cols>
    <col min="1" max="1" width="62.421875" style="13" customWidth="1"/>
    <col min="2" max="2" width="9.421875" style="8" customWidth="1"/>
    <col min="3" max="3" width="8.57421875" style="9" customWidth="1"/>
    <col min="4" max="4" width="8.57421875" style="8" customWidth="1"/>
    <col min="5" max="5" width="9.00390625" style="10" bestFit="1" customWidth="1"/>
    <col min="6" max="6" width="8.57421875" style="11" customWidth="1"/>
    <col min="7" max="7" width="8.57421875" style="10" customWidth="1"/>
    <col min="8" max="8" width="9.00390625" style="12" bestFit="1" customWidth="1"/>
    <col min="9" max="9" width="8.57421875" style="11" customWidth="1"/>
    <col min="10" max="11" width="8.57421875" style="10" customWidth="1"/>
    <col min="12" max="12" width="8.57421875" style="9" customWidth="1"/>
    <col min="13" max="13" width="8.57421875" style="10" customWidth="1"/>
    <col min="14" max="14" width="9.00390625" style="10" bestFit="1" customWidth="1"/>
    <col min="15" max="16384" width="11.00390625" style="13" customWidth="1"/>
  </cols>
  <sheetData>
    <row r="1" spans="1:14" s="4" customFormat="1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4" customFormat="1" ht="1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4" customFormat="1" ht="14.2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s="4" customFormat="1" ht="1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4" customFormat="1" ht="15">
      <c r="A5" s="17" t="s">
        <v>196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s="4" customFormat="1" ht="15">
      <c r="A6" s="18" t="s">
        <v>197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4" customFormat="1" ht="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162"/>
      <c r="M7" s="22"/>
      <c r="N7" s="22"/>
    </row>
    <row r="8" spans="1:14" s="4" customFormat="1" ht="15">
      <c r="A8" s="22"/>
      <c r="B8" s="22"/>
      <c r="C8" s="23" t="s">
        <v>5</v>
      </c>
      <c r="D8" s="23"/>
      <c r="E8" s="23"/>
      <c r="F8" s="23" t="s">
        <v>6</v>
      </c>
      <c r="G8" s="23"/>
      <c r="H8" s="23"/>
      <c r="I8" s="23" t="s">
        <v>7</v>
      </c>
      <c r="J8" s="23"/>
      <c r="K8" s="23"/>
      <c r="L8" s="23" t="s">
        <v>8</v>
      </c>
      <c r="M8" s="23"/>
      <c r="N8" s="23"/>
    </row>
    <row r="9" spans="1:14" s="4" customFormat="1" ht="60">
      <c r="A9" s="159" t="s">
        <v>9</v>
      </c>
      <c r="B9" s="25" t="s">
        <v>10</v>
      </c>
      <c r="C9" s="26" t="s">
        <v>11</v>
      </c>
      <c r="D9" s="27" t="s">
        <v>12</v>
      </c>
      <c r="E9" s="28" t="s">
        <v>13</v>
      </c>
      <c r="F9" s="26" t="s">
        <v>11</v>
      </c>
      <c r="G9" s="27" t="s">
        <v>12</v>
      </c>
      <c r="H9" s="28" t="s">
        <v>13</v>
      </c>
      <c r="I9" s="26" t="s">
        <v>11</v>
      </c>
      <c r="J9" s="27" t="s">
        <v>12</v>
      </c>
      <c r="K9" s="28" t="s">
        <v>13</v>
      </c>
      <c r="L9" s="50" t="s">
        <v>11</v>
      </c>
      <c r="M9" s="27" t="s">
        <v>12</v>
      </c>
      <c r="N9" s="28" t="s">
        <v>13</v>
      </c>
    </row>
    <row r="10" s="4" customFormat="1" ht="14.25">
      <c r="L10" s="136"/>
    </row>
    <row r="11" spans="1:14" s="4" customFormat="1" ht="15" customHeight="1">
      <c r="A11" s="138" t="s">
        <v>16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41">
        <v>5754</v>
      </c>
      <c r="L11" s="163" t="s">
        <v>15</v>
      </c>
      <c r="M11" s="163"/>
      <c r="N11" s="141">
        <v>4245</v>
      </c>
    </row>
    <row r="12" spans="1:14" s="4" customFormat="1" ht="28.5">
      <c r="A12" s="32" t="s">
        <v>17</v>
      </c>
      <c r="B12" s="33" t="s">
        <v>18</v>
      </c>
      <c r="C12" s="34">
        <f>'Almoxarifado-Junho_2021'!L12</f>
        <v>1</v>
      </c>
      <c r="D12" s="35">
        <f aca="true" t="shared" si="0" ref="D12:D75">_xlfn.IFERROR(ROUND(E12/C12,2),"-")</f>
        <v>6.5</v>
      </c>
      <c r="E12" s="139">
        <f>'Almoxarifado-Junho_2021'!N12</f>
        <v>6.5</v>
      </c>
      <c r="F12" s="153"/>
      <c r="G12" s="160"/>
      <c r="H12" s="35">
        <f aca="true" t="shared" si="1" ref="H12:H84">F12*G12</f>
        <v>0</v>
      </c>
      <c r="I12" s="36"/>
      <c r="J12" s="164"/>
      <c r="K12" s="56">
        <f>I12*J12</f>
        <v>0</v>
      </c>
      <c r="L12" s="57">
        <f aca="true" t="shared" si="2" ref="L12:L84">C12+F12-I12</f>
        <v>1</v>
      </c>
      <c r="M12" s="35">
        <f aca="true" t="shared" si="3" ref="M12:M75">_xlfn.IFERROR(ROUND(N12/L12,2),"-")</f>
        <v>6.5</v>
      </c>
      <c r="N12" s="35">
        <f aca="true" t="shared" si="4" ref="N12:N84">E12+H12-K12</f>
        <v>6.5</v>
      </c>
    </row>
    <row r="13" spans="1:14" s="4" customFormat="1" ht="28.5">
      <c r="A13" s="38" t="s">
        <v>19</v>
      </c>
      <c r="B13" s="39" t="s">
        <v>18</v>
      </c>
      <c r="C13" s="34">
        <f>'Almoxarifado-Junho_2021'!L13</f>
        <v>9</v>
      </c>
      <c r="D13" s="40">
        <f t="shared" si="0"/>
        <v>14</v>
      </c>
      <c r="E13" s="139">
        <f>'Almoxarifado-Junho_2021'!N13</f>
        <v>126</v>
      </c>
      <c r="F13" s="155"/>
      <c r="G13" s="161"/>
      <c r="H13" s="40">
        <f t="shared" si="1"/>
        <v>0</v>
      </c>
      <c r="I13" s="41"/>
      <c r="J13" s="165"/>
      <c r="K13" s="58">
        <f>J13*D13</f>
        <v>0</v>
      </c>
      <c r="L13" s="59">
        <f t="shared" si="2"/>
        <v>9</v>
      </c>
      <c r="M13" s="40">
        <f t="shared" si="3"/>
        <v>14</v>
      </c>
      <c r="N13" s="40">
        <f t="shared" si="4"/>
        <v>126</v>
      </c>
    </row>
    <row r="14" spans="1:14" s="4" customFormat="1" ht="28.5">
      <c r="A14" s="38" t="s">
        <v>20</v>
      </c>
      <c r="B14" s="39" t="s">
        <v>18</v>
      </c>
      <c r="C14" s="34">
        <f>'Almoxarifado-Junho_2021'!L14</f>
        <v>140</v>
      </c>
      <c r="D14" s="40">
        <f t="shared" si="0"/>
        <v>2.55</v>
      </c>
      <c r="E14" s="139">
        <f>'Almoxarifado-Junho_2021'!N14</f>
        <v>357</v>
      </c>
      <c r="F14" s="155"/>
      <c r="G14" s="161"/>
      <c r="H14" s="40">
        <f t="shared" si="1"/>
        <v>0</v>
      </c>
      <c r="I14" s="41"/>
      <c r="J14" s="165"/>
      <c r="K14" s="58">
        <f aca="true" t="shared" si="5" ref="K14:K84">I14*J14</f>
        <v>0</v>
      </c>
      <c r="L14" s="59">
        <f t="shared" si="2"/>
        <v>140</v>
      </c>
      <c r="M14" s="40">
        <f t="shared" si="3"/>
        <v>2.55</v>
      </c>
      <c r="N14" s="40">
        <f t="shared" si="4"/>
        <v>357</v>
      </c>
    </row>
    <row r="15" spans="1:14" s="4" customFormat="1" ht="28.5">
      <c r="A15" s="38" t="s">
        <v>21</v>
      </c>
      <c r="B15" s="39" t="s">
        <v>18</v>
      </c>
      <c r="C15" s="34">
        <f>'Almoxarifado-Junho_2021'!L15</f>
        <v>13</v>
      </c>
      <c r="D15" s="40">
        <f t="shared" si="0"/>
        <v>4.69</v>
      </c>
      <c r="E15" s="139">
        <f>'Almoxarifado-Junho_2021'!N15</f>
        <v>60.97</v>
      </c>
      <c r="F15" s="155"/>
      <c r="G15" s="161"/>
      <c r="H15" s="40">
        <f t="shared" si="1"/>
        <v>0</v>
      </c>
      <c r="I15" s="41">
        <v>13</v>
      </c>
      <c r="J15" s="165">
        <v>4.69</v>
      </c>
      <c r="K15" s="58">
        <f t="shared" si="5"/>
        <v>60.970000000000006</v>
      </c>
      <c r="L15" s="59">
        <f t="shared" si="2"/>
        <v>0</v>
      </c>
      <c r="M15" s="40" t="str">
        <f t="shared" si="3"/>
        <v>-</v>
      </c>
      <c r="N15" s="40">
        <f t="shared" si="4"/>
        <v>0</v>
      </c>
    </row>
    <row r="16" spans="1:14" s="4" customFormat="1" ht="28.5">
      <c r="A16" s="38" t="s">
        <v>22</v>
      </c>
      <c r="B16" s="39" t="s">
        <v>18</v>
      </c>
      <c r="C16" s="34">
        <f>'Almoxarifado-Junho_2021'!L16</f>
        <v>1</v>
      </c>
      <c r="D16" s="40">
        <f t="shared" si="0"/>
        <v>4.69</v>
      </c>
      <c r="E16" s="139">
        <f>'Almoxarifado-Junho_2021'!N16</f>
        <v>4.69</v>
      </c>
      <c r="F16" s="155"/>
      <c r="G16" s="161"/>
      <c r="H16" s="40">
        <f t="shared" si="1"/>
        <v>0</v>
      </c>
      <c r="I16" s="41">
        <v>1</v>
      </c>
      <c r="J16" s="165">
        <v>4.69</v>
      </c>
      <c r="K16" s="58">
        <f t="shared" si="5"/>
        <v>4.69</v>
      </c>
      <c r="L16" s="59">
        <f t="shared" si="2"/>
        <v>0</v>
      </c>
      <c r="M16" s="40" t="str">
        <f t="shared" si="3"/>
        <v>-</v>
      </c>
      <c r="N16" s="40">
        <f t="shared" si="4"/>
        <v>0</v>
      </c>
    </row>
    <row r="17" spans="1:14" s="4" customFormat="1" ht="14.25">
      <c r="A17" s="38" t="s">
        <v>23</v>
      </c>
      <c r="B17" s="39" t="s">
        <v>18</v>
      </c>
      <c r="C17" s="34">
        <f>'Almoxarifado-Junho_2021'!L17</f>
        <v>73</v>
      </c>
      <c r="D17" s="40">
        <f t="shared" si="0"/>
        <v>0.79</v>
      </c>
      <c r="E17" s="139">
        <f>'Almoxarifado-Junho_2021'!N17</f>
        <v>57.67</v>
      </c>
      <c r="F17" s="155"/>
      <c r="G17" s="161"/>
      <c r="H17" s="40">
        <f t="shared" si="1"/>
        <v>0</v>
      </c>
      <c r="I17" s="41"/>
      <c r="J17" s="165"/>
      <c r="K17" s="58">
        <f t="shared" si="5"/>
        <v>0</v>
      </c>
      <c r="L17" s="59">
        <f t="shared" si="2"/>
        <v>73</v>
      </c>
      <c r="M17" s="40">
        <f t="shared" si="3"/>
        <v>0.79</v>
      </c>
      <c r="N17" s="40">
        <f t="shared" si="4"/>
        <v>57.67</v>
      </c>
    </row>
    <row r="18" spans="1:14" s="4" customFormat="1" ht="14.25">
      <c r="A18" s="38" t="s">
        <v>24</v>
      </c>
      <c r="B18" s="39" t="s">
        <v>18</v>
      </c>
      <c r="C18" s="34">
        <f>'Almoxarifado-Junho_2021'!L18</f>
        <v>49</v>
      </c>
      <c r="D18" s="40">
        <f t="shared" si="0"/>
        <v>0.79</v>
      </c>
      <c r="E18" s="139">
        <f>'Almoxarifado-Junho_2021'!N18</f>
        <v>38.71</v>
      </c>
      <c r="F18" s="155"/>
      <c r="G18" s="161"/>
      <c r="H18" s="40">
        <f t="shared" si="1"/>
        <v>0</v>
      </c>
      <c r="I18" s="41"/>
      <c r="J18" s="165"/>
      <c r="K18" s="58">
        <f t="shared" si="5"/>
        <v>0</v>
      </c>
      <c r="L18" s="59">
        <f t="shared" si="2"/>
        <v>49</v>
      </c>
      <c r="M18" s="40">
        <f t="shared" si="3"/>
        <v>0.79</v>
      </c>
      <c r="N18" s="40">
        <f t="shared" si="4"/>
        <v>38.71</v>
      </c>
    </row>
    <row r="19" spans="1:14" s="4" customFormat="1" ht="14.25">
      <c r="A19" s="38" t="s">
        <v>25</v>
      </c>
      <c r="B19" s="39" t="s">
        <v>18</v>
      </c>
      <c r="C19" s="34">
        <f>'Almoxarifado-Junho_2021'!L19</f>
        <v>28</v>
      </c>
      <c r="D19" s="40">
        <f t="shared" si="0"/>
        <v>0.68</v>
      </c>
      <c r="E19" s="139">
        <f>'Almoxarifado-Junho_2021'!N19</f>
        <v>19.04</v>
      </c>
      <c r="F19" s="155"/>
      <c r="G19" s="161"/>
      <c r="H19" s="40">
        <f t="shared" si="1"/>
        <v>0</v>
      </c>
      <c r="I19" s="41"/>
      <c r="J19" s="165"/>
      <c r="K19" s="58">
        <f t="shared" si="5"/>
        <v>0</v>
      </c>
      <c r="L19" s="59">
        <f t="shared" si="2"/>
        <v>28</v>
      </c>
      <c r="M19" s="40">
        <f t="shared" si="3"/>
        <v>0.68</v>
      </c>
      <c r="N19" s="40">
        <f t="shared" si="4"/>
        <v>19.04</v>
      </c>
    </row>
    <row r="20" spans="1:14" s="4" customFormat="1" ht="14.25">
      <c r="A20" s="38" t="s">
        <v>26</v>
      </c>
      <c r="B20" s="39" t="s">
        <v>18</v>
      </c>
      <c r="C20" s="34">
        <f>'Almoxarifado-Junho_2021'!L20</f>
        <v>8</v>
      </c>
      <c r="D20" s="40">
        <f t="shared" si="0"/>
        <v>0.68</v>
      </c>
      <c r="E20" s="139">
        <f>'Almoxarifado-Junho_2021'!N20</f>
        <v>5.44</v>
      </c>
      <c r="F20" s="155"/>
      <c r="G20" s="161"/>
      <c r="H20" s="40">
        <f t="shared" si="1"/>
        <v>0</v>
      </c>
      <c r="I20" s="41"/>
      <c r="J20" s="165"/>
      <c r="K20" s="58">
        <f t="shared" si="5"/>
        <v>0</v>
      </c>
      <c r="L20" s="59">
        <f t="shared" si="2"/>
        <v>8</v>
      </c>
      <c r="M20" s="40">
        <f t="shared" si="3"/>
        <v>0.68</v>
      </c>
      <c r="N20" s="40">
        <f t="shared" si="4"/>
        <v>5.44</v>
      </c>
    </row>
    <row r="21" spans="1:14" s="4" customFormat="1" ht="14.25">
      <c r="A21" s="38" t="s">
        <v>27</v>
      </c>
      <c r="B21" s="39" t="s">
        <v>18</v>
      </c>
      <c r="C21" s="34">
        <f>'Almoxarifado-Junho_2021'!L21</f>
        <v>8</v>
      </c>
      <c r="D21" s="40">
        <f t="shared" si="0"/>
        <v>0.68</v>
      </c>
      <c r="E21" s="139">
        <f>'Almoxarifado-Junho_2021'!N21</f>
        <v>5.44</v>
      </c>
      <c r="F21" s="155"/>
      <c r="G21" s="161"/>
      <c r="H21" s="40">
        <f t="shared" si="1"/>
        <v>0</v>
      </c>
      <c r="I21" s="41"/>
      <c r="J21" s="165"/>
      <c r="K21" s="58">
        <f t="shared" si="5"/>
        <v>0</v>
      </c>
      <c r="L21" s="59">
        <f t="shared" si="2"/>
        <v>8</v>
      </c>
      <c r="M21" s="40">
        <f t="shared" si="3"/>
        <v>0.68</v>
      </c>
      <c r="N21" s="40">
        <f t="shared" si="4"/>
        <v>5.44</v>
      </c>
    </row>
    <row r="22" spans="1:14" s="4" customFormat="1" ht="14.25">
      <c r="A22" s="38" t="s">
        <v>28</v>
      </c>
      <c r="B22" s="39" t="s">
        <v>18</v>
      </c>
      <c r="C22" s="34">
        <f>'Almoxarifado-Junho_2021'!L22</f>
        <v>8</v>
      </c>
      <c r="D22" s="40">
        <f t="shared" si="0"/>
        <v>0.68</v>
      </c>
      <c r="E22" s="139">
        <f>'Almoxarifado-Junho_2021'!N22</f>
        <v>5.44</v>
      </c>
      <c r="F22" s="155"/>
      <c r="G22" s="161"/>
      <c r="H22" s="40">
        <f t="shared" si="1"/>
        <v>0</v>
      </c>
      <c r="I22" s="41"/>
      <c r="J22" s="165"/>
      <c r="K22" s="58">
        <f t="shared" si="5"/>
        <v>0</v>
      </c>
      <c r="L22" s="59">
        <f t="shared" si="2"/>
        <v>8</v>
      </c>
      <c r="M22" s="40">
        <f t="shared" si="3"/>
        <v>0.68</v>
      </c>
      <c r="N22" s="40">
        <f t="shared" si="4"/>
        <v>5.44</v>
      </c>
    </row>
    <row r="23" spans="1:14" s="4" customFormat="1" ht="14.25">
      <c r="A23" s="38" t="s">
        <v>29</v>
      </c>
      <c r="B23" s="39" t="s">
        <v>18</v>
      </c>
      <c r="C23" s="34">
        <f>'Almoxarifado-Junho_2021'!L23</f>
        <v>5</v>
      </c>
      <c r="D23" s="40">
        <f t="shared" si="0"/>
        <v>1</v>
      </c>
      <c r="E23" s="139">
        <f>'Almoxarifado-Junho_2021'!N23</f>
        <v>5</v>
      </c>
      <c r="F23" s="155"/>
      <c r="G23" s="161"/>
      <c r="H23" s="40">
        <f t="shared" si="1"/>
        <v>0</v>
      </c>
      <c r="I23" s="41"/>
      <c r="J23" s="165"/>
      <c r="K23" s="58">
        <f t="shared" si="5"/>
        <v>0</v>
      </c>
      <c r="L23" s="59">
        <f t="shared" si="2"/>
        <v>5</v>
      </c>
      <c r="M23" s="40">
        <f t="shared" si="3"/>
        <v>1</v>
      </c>
      <c r="N23" s="40">
        <f t="shared" si="4"/>
        <v>5</v>
      </c>
    </row>
    <row r="24" spans="1:14" s="4" customFormat="1" ht="14.25">
      <c r="A24" s="38" t="s">
        <v>30</v>
      </c>
      <c r="B24" s="39" t="s">
        <v>18</v>
      </c>
      <c r="C24" s="34">
        <f>'Almoxarifado-Junho_2021'!L24</f>
        <v>249</v>
      </c>
      <c r="D24" s="40">
        <f t="shared" si="0"/>
        <v>0.37</v>
      </c>
      <c r="E24" s="139">
        <f>'Almoxarifado-Junho_2021'!N24</f>
        <v>92.13</v>
      </c>
      <c r="F24" s="155"/>
      <c r="G24" s="161"/>
      <c r="H24" s="40">
        <f t="shared" si="1"/>
        <v>0</v>
      </c>
      <c r="I24" s="41"/>
      <c r="J24" s="165"/>
      <c r="K24" s="58">
        <f t="shared" si="5"/>
        <v>0</v>
      </c>
      <c r="L24" s="59">
        <f t="shared" si="2"/>
        <v>249</v>
      </c>
      <c r="M24" s="40">
        <f t="shared" si="3"/>
        <v>0.37</v>
      </c>
      <c r="N24" s="40">
        <f t="shared" si="4"/>
        <v>92.13</v>
      </c>
    </row>
    <row r="25" spans="1:14" s="4" customFormat="1" ht="14.25">
      <c r="A25" s="38" t="s">
        <v>31</v>
      </c>
      <c r="B25" s="39" t="s">
        <v>32</v>
      </c>
      <c r="C25" s="34">
        <f>'Almoxarifado-Junho_2021'!L25</f>
        <v>10</v>
      </c>
      <c r="D25" s="40">
        <f t="shared" si="0"/>
        <v>4.59</v>
      </c>
      <c r="E25" s="139">
        <f>'Almoxarifado-Junho_2021'!N25</f>
        <v>45.9</v>
      </c>
      <c r="F25" s="155"/>
      <c r="G25" s="161"/>
      <c r="H25" s="40">
        <f t="shared" si="1"/>
        <v>0</v>
      </c>
      <c r="I25" s="41"/>
      <c r="J25" s="165"/>
      <c r="K25" s="58">
        <f t="shared" si="5"/>
        <v>0</v>
      </c>
      <c r="L25" s="59">
        <f t="shared" si="2"/>
        <v>10</v>
      </c>
      <c r="M25" s="40">
        <f t="shared" si="3"/>
        <v>4.59</v>
      </c>
      <c r="N25" s="40">
        <f t="shared" si="4"/>
        <v>45.9</v>
      </c>
    </row>
    <row r="26" spans="1:14" s="4" customFormat="1" ht="14.25">
      <c r="A26" s="38" t="s">
        <v>33</v>
      </c>
      <c r="B26" s="39" t="s">
        <v>32</v>
      </c>
      <c r="C26" s="34">
        <f>'Almoxarifado-Junho_2021'!L26</f>
        <v>5</v>
      </c>
      <c r="D26" s="40">
        <f t="shared" si="0"/>
        <v>4.59</v>
      </c>
      <c r="E26" s="139">
        <f>'Almoxarifado-Junho_2021'!N26</f>
        <v>22.95</v>
      </c>
      <c r="F26" s="155"/>
      <c r="G26" s="161"/>
      <c r="H26" s="40">
        <f t="shared" si="1"/>
        <v>0</v>
      </c>
      <c r="I26" s="41"/>
      <c r="J26" s="165"/>
      <c r="K26" s="58">
        <f t="shared" si="5"/>
        <v>0</v>
      </c>
      <c r="L26" s="59">
        <f t="shared" si="2"/>
        <v>5</v>
      </c>
      <c r="M26" s="40">
        <f t="shared" si="3"/>
        <v>4.59</v>
      </c>
      <c r="N26" s="40">
        <f t="shared" si="4"/>
        <v>22.95</v>
      </c>
    </row>
    <row r="27" spans="1:14" s="4" customFormat="1" ht="14.25">
      <c r="A27" s="38" t="s">
        <v>34</v>
      </c>
      <c r="B27" s="39" t="s">
        <v>32</v>
      </c>
      <c r="C27" s="34">
        <f>'Almoxarifado-Junho_2021'!L27</f>
        <v>2</v>
      </c>
      <c r="D27" s="40">
        <f t="shared" si="0"/>
        <v>4.59</v>
      </c>
      <c r="E27" s="139">
        <f>'Almoxarifado-Junho_2021'!N27</f>
        <v>9.18</v>
      </c>
      <c r="F27" s="155"/>
      <c r="G27" s="161"/>
      <c r="H27" s="40">
        <f t="shared" si="1"/>
        <v>0</v>
      </c>
      <c r="I27" s="41"/>
      <c r="J27" s="165"/>
      <c r="K27" s="58">
        <f t="shared" si="5"/>
        <v>0</v>
      </c>
      <c r="L27" s="59">
        <f t="shared" si="2"/>
        <v>2</v>
      </c>
      <c r="M27" s="40">
        <f t="shared" si="3"/>
        <v>4.59</v>
      </c>
      <c r="N27" s="40">
        <f t="shared" si="4"/>
        <v>9.18</v>
      </c>
    </row>
    <row r="28" spans="1:14" s="4" customFormat="1" ht="14.25">
      <c r="A28" s="38" t="s">
        <v>35</v>
      </c>
      <c r="B28" s="39" t="s">
        <v>32</v>
      </c>
      <c r="C28" s="34">
        <f>'Almoxarifado-Junho_2021'!L28</f>
        <v>3</v>
      </c>
      <c r="D28" s="40">
        <f t="shared" si="0"/>
        <v>4.59</v>
      </c>
      <c r="E28" s="139">
        <f>'Almoxarifado-Junho_2021'!N28</f>
        <v>13.77</v>
      </c>
      <c r="F28" s="155"/>
      <c r="G28" s="161"/>
      <c r="H28" s="40">
        <f t="shared" si="1"/>
        <v>0</v>
      </c>
      <c r="I28" s="41"/>
      <c r="J28" s="165"/>
      <c r="K28" s="58">
        <f t="shared" si="5"/>
        <v>0</v>
      </c>
      <c r="L28" s="59">
        <f t="shared" si="2"/>
        <v>3</v>
      </c>
      <c r="M28" s="40">
        <f t="shared" si="3"/>
        <v>4.59</v>
      </c>
      <c r="N28" s="40">
        <f t="shared" si="4"/>
        <v>13.77</v>
      </c>
    </row>
    <row r="29" spans="1:14" s="4" customFormat="1" ht="14.25">
      <c r="A29" s="38" t="s">
        <v>36</v>
      </c>
      <c r="B29" s="39" t="s">
        <v>32</v>
      </c>
      <c r="C29" s="34">
        <f>'Almoxarifado-Junho_2021'!L29</f>
        <v>5</v>
      </c>
      <c r="D29" s="40">
        <f t="shared" si="0"/>
        <v>14.9</v>
      </c>
      <c r="E29" s="139">
        <f>'Almoxarifado-Junho_2021'!N29</f>
        <v>74.5</v>
      </c>
      <c r="F29" s="155"/>
      <c r="G29" s="161"/>
      <c r="H29" s="40">
        <f t="shared" si="1"/>
        <v>0</v>
      </c>
      <c r="I29" s="41"/>
      <c r="J29" s="165"/>
      <c r="K29" s="58">
        <f t="shared" si="5"/>
        <v>0</v>
      </c>
      <c r="L29" s="59">
        <f t="shared" si="2"/>
        <v>5</v>
      </c>
      <c r="M29" s="40">
        <f t="shared" si="3"/>
        <v>14.9</v>
      </c>
      <c r="N29" s="40">
        <f t="shared" si="4"/>
        <v>74.5</v>
      </c>
    </row>
    <row r="30" spans="1:14" s="4" customFormat="1" ht="14.25">
      <c r="A30" s="38" t="s">
        <v>37</v>
      </c>
      <c r="B30" s="39" t="s">
        <v>32</v>
      </c>
      <c r="C30" s="34">
        <f>'Almoxarifado-Junho_2021'!L30</f>
        <v>6</v>
      </c>
      <c r="D30" s="40">
        <f t="shared" si="0"/>
        <v>3.86</v>
      </c>
      <c r="E30" s="139">
        <f>'Almoxarifado-Junho_2021'!N30</f>
        <v>23.16</v>
      </c>
      <c r="F30" s="155"/>
      <c r="G30" s="161"/>
      <c r="H30" s="40">
        <f t="shared" si="1"/>
        <v>0</v>
      </c>
      <c r="I30" s="41"/>
      <c r="J30" s="165"/>
      <c r="K30" s="58">
        <f t="shared" si="5"/>
        <v>0</v>
      </c>
      <c r="L30" s="59">
        <f t="shared" si="2"/>
        <v>6</v>
      </c>
      <c r="M30" s="40">
        <f t="shared" si="3"/>
        <v>3.86</v>
      </c>
      <c r="N30" s="40">
        <f t="shared" si="4"/>
        <v>23.16</v>
      </c>
    </row>
    <row r="31" spans="1:14" s="4" customFormat="1" ht="14.25">
      <c r="A31" s="38" t="s">
        <v>38</v>
      </c>
      <c r="B31" s="39" t="s">
        <v>18</v>
      </c>
      <c r="C31" s="34">
        <f>'Almoxarifado-Junho_2021'!L31</f>
        <v>1</v>
      </c>
      <c r="D31" s="40">
        <f t="shared" si="0"/>
        <v>0.43</v>
      </c>
      <c r="E31" s="139">
        <f>'Almoxarifado-Junho_2021'!N31</f>
        <v>0.43000000000000016</v>
      </c>
      <c r="F31" s="155"/>
      <c r="G31" s="161"/>
      <c r="H31" s="40">
        <f t="shared" si="1"/>
        <v>0</v>
      </c>
      <c r="I31" s="41"/>
      <c r="J31" s="165"/>
      <c r="K31" s="58">
        <f t="shared" si="5"/>
        <v>0</v>
      </c>
      <c r="L31" s="59">
        <f t="shared" si="2"/>
        <v>1</v>
      </c>
      <c r="M31" s="40">
        <f t="shared" si="3"/>
        <v>0.43</v>
      </c>
      <c r="N31" s="40">
        <f t="shared" si="4"/>
        <v>0.43000000000000016</v>
      </c>
    </row>
    <row r="32" spans="1:14" s="4" customFormat="1" ht="14.25">
      <c r="A32" s="38" t="s">
        <v>39</v>
      </c>
      <c r="B32" s="39" t="s">
        <v>18</v>
      </c>
      <c r="C32" s="34">
        <f>'Almoxarifado-Junho_2021'!L32</f>
        <v>2</v>
      </c>
      <c r="D32" s="40">
        <f t="shared" si="0"/>
        <v>0.45</v>
      </c>
      <c r="E32" s="139">
        <f>'Almoxarifado-Junho_2021'!N32</f>
        <v>0.9000000000000001</v>
      </c>
      <c r="F32" s="155"/>
      <c r="G32" s="161"/>
      <c r="H32" s="40">
        <f t="shared" si="1"/>
        <v>0</v>
      </c>
      <c r="I32" s="41"/>
      <c r="J32" s="165"/>
      <c r="K32" s="58">
        <f t="shared" si="5"/>
        <v>0</v>
      </c>
      <c r="L32" s="59">
        <f t="shared" si="2"/>
        <v>2</v>
      </c>
      <c r="M32" s="40">
        <f t="shared" si="3"/>
        <v>0.45</v>
      </c>
      <c r="N32" s="40">
        <f t="shared" si="4"/>
        <v>0.9000000000000001</v>
      </c>
    </row>
    <row r="33" spans="1:14" s="4" customFormat="1" ht="14.25">
      <c r="A33" s="38" t="s">
        <v>40</v>
      </c>
      <c r="B33" s="39" t="s">
        <v>18</v>
      </c>
      <c r="C33" s="34">
        <f>'Almoxarifado-Junho_2021'!L33</f>
        <v>21</v>
      </c>
      <c r="D33" s="40">
        <f t="shared" si="0"/>
        <v>2.8</v>
      </c>
      <c r="E33" s="139">
        <f>'Almoxarifado-Junho_2021'!N33</f>
        <v>58.8</v>
      </c>
      <c r="F33" s="155"/>
      <c r="G33" s="161"/>
      <c r="H33" s="40">
        <f t="shared" si="1"/>
        <v>0</v>
      </c>
      <c r="I33" s="41"/>
      <c r="J33" s="165"/>
      <c r="K33" s="58">
        <f t="shared" si="5"/>
        <v>0</v>
      </c>
      <c r="L33" s="59">
        <f t="shared" si="2"/>
        <v>21</v>
      </c>
      <c r="M33" s="40">
        <f t="shared" si="3"/>
        <v>2.8</v>
      </c>
      <c r="N33" s="40">
        <f t="shared" si="4"/>
        <v>58.8</v>
      </c>
    </row>
    <row r="34" spans="1:14" s="4" customFormat="1" ht="14.25">
      <c r="A34" s="38" t="s">
        <v>41</v>
      </c>
      <c r="B34" s="39" t="s">
        <v>18</v>
      </c>
      <c r="C34" s="34">
        <f>'Almoxarifado-Junho_2021'!L34</f>
        <v>730</v>
      </c>
      <c r="D34" s="40">
        <f t="shared" si="0"/>
        <v>0.11</v>
      </c>
      <c r="E34" s="139">
        <f>'Almoxarifado-Junho_2021'!N34</f>
        <v>80.3</v>
      </c>
      <c r="F34" s="155"/>
      <c r="G34" s="161"/>
      <c r="H34" s="40">
        <f t="shared" si="1"/>
        <v>0</v>
      </c>
      <c r="I34" s="41"/>
      <c r="J34" s="165"/>
      <c r="K34" s="58">
        <f t="shared" si="5"/>
        <v>0</v>
      </c>
      <c r="L34" s="59">
        <f t="shared" si="2"/>
        <v>730</v>
      </c>
      <c r="M34" s="40">
        <f t="shared" si="3"/>
        <v>0.11</v>
      </c>
      <c r="N34" s="40">
        <f t="shared" si="4"/>
        <v>80.3</v>
      </c>
    </row>
    <row r="35" spans="1:14" s="4" customFormat="1" ht="14.25">
      <c r="A35" s="38" t="s">
        <v>42</v>
      </c>
      <c r="B35" s="39" t="s">
        <v>18</v>
      </c>
      <c r="C35" s="34">
        <f>'Almoxarifado-Junho_2021'!L35</f>
        <v>6</v>
      </c>
      <c r="D35" s="40">
        <f t="shared" si="0"/>
        <v>12.81</v>
      </c>
      <c r="E35" s="139">
        <f>'Almoxarifado-Junho_2021'!N35</f>
        <v>76.86000000000001</v>
      </c>
      <c r="F35" s="155"/>
      <c r="G35" s="161"/>
      <c r="H35" s="40">
        <f t="shared" si="1"/>
        <v>0</v>
      </c>
      <c r="I35" s="41"/>
      <c r="J35" s="165"/>
      <c r="K35" s="58">
        <f t="shared" si="5"/>
        <v>0</v>
      </c>
      <c r="L35" s="59">
        <f t="shared" si="2"/>
        <v>6</v>
      </c>
      <c r="M35" s="40">
        <f t="shared" si="3"/>
        <v>12.81</v>
      </c>
      <c r="N35" s="40">
        <f t="shared" si="4"/>
        <v>76.86000000000001</v>
      </c>
    </row>
    <row r="36" spans="1:14" s="4" customFormat="1" ht="14.25">
      <c r="A36" s="38" t="s">
        <v>43</v>
      </c>
      <c r="B36" s="39" t="s">
        <v>18</v>
      </c>
      <c r="C36" s="34">
        <f>'Almoxarifado-Junho_2021'!L36</f>
        <v>4</v>
      </c>
      <c r="D36" s="40">
        <f t="shared" si="0"/>
        <v>0.25</v>
      </c>
      <c r="E36" s="139">
        <f>'Almoxarifado-Junho_2021'!N36</f>
        <v>1</v>
      </c>
      <c r="F36" s="155"/>
      <c r="G36" s="161"/>
      <c r="H36" s="40">
        <f t="shared" si="1"/>
        <v>0</v>
      </c>
      <c r="I36" s="41"/>
      <c r="J36" s="165"/>
      <c r="K36" s="58">
        <f t="shared" si="5"/>
        <v>0</v>
      </c>
      <c r="L36" s="59">
        <f t="shared" si="2"/>
        <v>4</v>
      </c>
      <c r="M36" s="40">
        <f t="shared" si="3"/>
        <v>0.25</v>
      </c>
      <c r="N36" s="40">
        <f t="shared" si="4"/>
        <v>1</v>
      </c>
    </row>
    <row r="37" spans="1:14" s="4" customFormat="1" ht="14.25">
      <c r="A37" s="38" t="s">
        <v>44</v>
      </c>
      <c r="B37" s="39" t="s">
        <v>32</v>
      </c>
      <c r="C37" s="34">
        <f>'Almoxarifado-Junho_2021'!L37</f>
        <v>3</v>
      </c>
      <c r="D37" s="40">
        <f t="shared" si="0"/>
        <v>0.37</v>
      </c>
      <c r="E37" s="139">
        <f>'Almoxarifado-Junho_2021'!N37</f>
        <v>1.11</v>
      </c>
      <c r="F37" s="155"/>
      <c r="G37" s="161"/>
      <c r="H37" s="40">
        <f t="shared" si="1"/>
        <v>0</v>
      </c>
      <c r="I37" s="41"/>
      <c r="J37" s="165"/>
      <c r="K37" s="58">
        <f t="shared" si="5"/>
        <v>0</v>
      </c>
      <c r="L37" s="59">
        <f t="shared" si="2"/>
        <v>3</v>
      </c>
      <c r="M37" s="40">
        <f t="shared" si="3"/>
        <v>0.37</v>
      </c>
      <c r="N37" s="40">
        <f t="shared" si="4"/>
        <v>1.11</v>
      </c>
    </row>
    <row r="38" spans="1:14" s="4" customFormat="1" ht="14.25">
      <c r="A38" s="38" t="s">
        <v>45</v>
      </c>
      <c r="B38" s="39" t="s">
        <v>18</v>
      </c>
      <c r="C38" s="34">
        <f>'Almoxarifado-Junho_2021'!L38</f>
        <v>1</v>
      </c>
      <c r="D38" s="40">
        <f t="shared" si="0"/>
        <v>39.41</v>
      </c>
      <c r="E38" s="139">
        <f>'Almoxarifado-Junho_2021'!N38</f>
        <v>39.41</v>
      </c>
      <c r="F38" s="155"/>
      <c r="G38" s="161"/>
      <c r="H38" s="40">
        <f t="shared" si="1"/>
        <v>0</v>
      </c>
      <c r="I38" s="41"/>
      <c r="J38" s="165"/>
      <c r="K38" s="58">
        <f t="shared" si="5"/>
        <v>0</v>
      </c>
      <c r="L38" s="59">
        <f t="shared" si="2"/>
        <v>1</v>
      </c>
      <c r="M38" s="40">
        <f t="shared" si="3"/>
        <v>39.41</v>
      </c>
      <c r="N38" s="40">
        <f t="shared" si="4"/>
        <v>39.41</v>
      </c>
    </row>
    <row r="39" spans="1:14" s="4" customFormat="1" ht="14.25">
      <c r="A39" s="38" t="s">
        <v>46</v>
      </c>
      <c r="B39" s="39" t="s">
        <v>18</v>
      </c>
      <c r="C39" s="34">
        <f>'Almoxarifado-Junho_2021'!L39</f>
        <v>4</v>
      </c>
      <c r="D39" s="40">
        <f t="shared" si="0"/>
        <v>1.88</v>
      </c>
      <c r="E39" s="139">
        <f>'Almoxarifado-Junho_2021'!N39</f>
        <v>7.52</v>
      </c>
      <c r="F39" s="155"/>
      <c r="G39" s="161"/>
      <c r="H39" s="40">
        <f t="shared" si="1"/>
        <v>0</v>
      </c>
      <c r="I39" s="41"/>
      <c r="J39" s="165"/>
      <c r="K39" s="58">
        <f t="shared" si="5"/>
        <v>0</v>
      </c>
      <c r="L39" s="59">
        <f t="shared" si="2"/>
        <v>4</v>
      </c>
      <c r="M39" s="40">
        <f t="shared" si="3"/>
        <v>1.88</v>
      </c>
      <c r="N39" s="40">
        <f t="shared" si="4"/>
        <v>7.52</v>
      </c>
    </row>
    <row r="40" spans="1:14" s="4" customFormat="1" ht="14.25">
      <c r="A40" s="38" t="s">
        <v>47</v>
      </c>
      <c r="B40" s="39" t="s">
        <v>18</v>
      </c>
      <c r="C40" s="34">
        <f>'Almoxarifado-Junho_2021'!L40</f>
        <v>2</v>
      </c>
      <c r="D40" s="40">
        <f t="shared" si="0"/>
        <v>1.86</v>
      </c>
      <c r="E40" s="139">
        <f>'Almoxarifado-Junho_2021'!N40</f>
        <v>3.7199999999999998</v>
      </c>
      <c r="F40" s="155"/>
      <c r="G40" s="161"/>
      <c r="H40" s="40">
        <f t="shared" si="1"/>
        <v>0</v>
      </c>
      <c r="I40" s="41"/>
      <c r="J40" s="165"/>
      <c r="K40" s="58">
        <f t="shared" si="5"/>
        <v>0</v>
      </c>
      <c r="L40" s="59">
        <f t="shared" si="2"/>
        <v>2</v>
      </c>
      <c r="M40" s="40">
        <f t="shared" si="3"/>
        <v>1.86</v>
      </c>
      <c r="N40" s="40">
        <f t="shared" si="4"/>
        <v>3.7199999999999998</v>
      </c>
    </row>
    <row r="41" spans="1:14" s="4" customFormat="1" ht="14.25">
      <c r="A41" s="38" t="s">
        <v>48</v>
      </c>
      <c r="B41" s="39" t="s">
        <v>18</v>
      </c>
      <c r="C41" s="34">
        <f>'Almoxarifado-Junho_2021'!L41</f>
        <v>41</v>
      </c>
      <c r="D41" s="40">
        <f t="shared" si="0"/>
        <v>1.9</v>
      </c>
      <c r="E41" s="139">
        <f>'Almoxarifado-Junho_2021'!N41</f>
        <v>77.9</v>
      </c>
      <c r="F41" s="155"/>
      <c r="G41" s="161"/>
      <c r="H41" s="40">
        <f t="shared" si="1"/>
        <v>0</v>
      </c>
      <c r="I41" s="41"/>
      <c r="J41" s="165"/>
      <c r="K41" s="58">
        <f t="shared" si="5"/>
        <v>0</v>
      </c>
      <c r="L41" s="59">
        <f t="shared" si="2"/>
        <v>41</v>
      </c>
      <c r="M41" s="40">
        <f t="shared" si="3"/>
        <v>1.9</v>
      </c>
      <c r="N41" s="40">
        <f t="shared" si="4"/>
        <v>77.9</v>
      </c>
    </row>
    <row r="42" spans="1:14" s="4" customFormat="1" ht="14.25">
      <c r="A42" s="38" t="s">
        <v>49</v>
      </c>
      <c r="B42" s="39" t="s">
        <v>18</v>
      </c>
      <c r="C42" s="34">
        <f>'Almoxarifado-Junho_2021'!L42</f>
        <v>45</v>
      </c>
      <c r="D42" s="40">
        <f t="shared" si="0"/>
        <v>4.9</v>
      </c>
      <c r="E42" s="139">
        <f>'Almoxarifado-Junho_2021'!N42</f>
        <v>220.5</v>
      </c>
      <c r="F42" s="155"/>
      <c r="G42" s="161"/>
      <c r="H42" s="40">
        <f t="shared" si="1"/>
        <v>0</v>
      </c>
      <c r="I42" s="41"/>
      <c r="J42" s="165"/>
      <c r="K42" s="58">
        <f t="shared" si="5"/>
        <v>0</v>
      </c>
      <c r="L42" s="59">
        <f t="shared" si="2"/>
        <v>45</v>
      </c>
      <c r="M42" s="40">
        <f t="shared" si="3"/>
        <v>4.9</v>
      </c>
      <c r="N42" s="40">
        <f t="shared" si="4"/>
        <v>220.5</v>
      </c>
    </row>
    <row r="43" spans="1:14" s="4" customFormat="1" ht="14.25">
      <c r="A43" s="38" t="s">
        <v>50</v>
      </c>
      <c r="B43" s="39" t="s">
        <v>18</v>
      </c>
      <c r="C43" s="34">
        <f>'Almoxarifado-Junho_2021'!L43</f>
        <v>2</v>
      </c>
      <c r="D43" s="40">
        <f t="shared" si="0"/>
        <v>7.99</v>
      </c>
      <c r="E43" s="139">
        <f>'Almoxarifado-Junho_2021'!N43</f>
        <v>15.98</v>
      </c>
      <c r="F43" s="155"/>
      <c r="G43" s="161"/>
      <c r="H43" s="40">
        <f t="shared" si="1"/>
        <v>0</v>
      </c>
      <c r="I43" s="41"/>
      <c r="J43" s="165"/>
      <c r="K43" s="58">
        <f t="shared" si="5"/>
        <v>0</v>
      </c>
      <c r="L43" s="59">
        <f t="shared" si="2"/>
        <v>2</v>
      </c>
      <c r="M43" s="40">
        <f t="shared" si="3"/>
        <v>7.99</v>
      </c>
      <c r="N43" s="40">
        <f t="shared" si="4"/>
        <v>15.98</v>
      </c>
    </row>
    <row r="44" spans="1:14" s="4" customFormat="1" ht="14.25">
      <c r="A44" s="38" t="s">
        <v>51</v>
      </c>
      <c r="B44" s="39" t="s">
        <v>32</v>
      </c>
      <c r="C44" s="34">
        <f>'Almoxarifado-Junho_2021'!L44</f>
        <v>1</v>
      </c>
      <c r="D44" s="40">
        <f t="shared" si="0"/>
        <v>4.95</v>
      </c>
      <c r="E44" s="139">
        <f>'Almoxarifado-Junho_2021'!N44</f>
        <v>4.95</v>
      </c>
      <c r="F44" s="155"/>
      <c r="G44" s="161"/>
      <c r="H44" s="40">
        <f t="shared" si="1"/>
        <v>0</v>
      </c>
      <c r="I44" s="41"/>
      <c r="J44" s="165"/>
      <c r="K44" s="58">
        <f t="shared" si="5"/>
        <v>0</v>
      </c>
      <c r="L44" s="59">
        <f t="shared" si="2"/>
        <v>1</v>
      </c>
      <c r="M44" s="40">
        <f t="shared" si="3"/>
        <v>4.95</v>
      </c>
      <c r="N44" s="40">
        <f t="shared" si="4"/>
        <v>4.95</v>
      </c>
    </row>
    <row r="45" spans="1:14" s="4" customFormat="1" ht="14.25">
      <c r="A45" s="38" t="s">
        <v>52</v>
      </c>
      <c r="B45" s="39" t="s">
        <v>53</v>
      </c>
      <c r="C45" s="34">
        <f>'Almoxarifado-Junho_2021'!L45</f>
        <v>31</v>
      </c>
      <c r="D45" s="40">
        <f t="shared" si="0"/>
        <v>10.15</v>
      </c>
      <c r="E45" s="139">
        <f>'Almoxarifado-Junho_2021'!N45</f>
        <v>314.65</v>
      </c>
      <c r="F45" s="155"/>
      <c r="G45" s="161"/>
      <c r="H45" s="40">
        <f t="shared" si="1"/>
        <v>0</v>
      </c>
      <c r="I45" s="41"/>
      <c r="J45" s="165"/>
      <c r="K45" s="58">
        <f t="shared" si="5"/>
        <v>0</v>
      </c>
      <c r="L45" s="59">
        <f t="shared" si="2"/>
        <v>31</v>
      </c>
      <c r="M45" s="40">
        <f t="shared" si="3"/>
        <v>10.15</v>
      </c>
      <c r="N45" s="40">
        <f t="shared" si="4"/>
        <v>314.65</v>
      </c>
    </row>
    <row r="46" spans="1:14" s="4" customFormat="1" ht="14.25">
      <c r="A46" s="38" t="s">
        <v>54</v>
      </c>
      <c r="B46" s="39" t="s">
        <v>32</v>
      </c>
      <c r="C46" s="34">
        <f>'Almoxarifado-Junho_2021'!L46</f>
        <v>12</v>
      </c>
      <c r="D46" s="40">
        <f t="shared" si="0"/>
        <v>10.15</v>
      </c>
      <c r="E46" s="139">
        <f>'Almoxarifado-Junho_2021'!N46</f>
        <v>121.8</v>
      </c>
      <c r="F46" s="155"/>
      <c r="G46" s="161"/>
      <c r="H46" s="40">
        <f t="shared" si="1"/>
        <v>0</v>
      </c>
      <c r="I46" s="41"/>
      <c r="J46" s="165"/>
      <c r="K46" s="58">
        <f t="shared" si="5"/>
        <v>0</v>
      </c>
      <c r="L46" s="59">
        <f t="shared" si="2"/>
        <v>12</v>
      </c>
      <c r="M46" s="40">
        <f t="shared" si="3"/>
        <v>10.15</v>
      </c>
      <c r="N46" s="40">
        <f t="shared" si="4"/>
        <v>121.8</v>
      </c>
    </row>
    <row r="47" spans="1:14" s="4" customFormat="1" ht="14.25">
      <c r="A47" s="38" t="s">
        <v>55</v>
      </c>
      <c r="B47" s="39" t="s">
        <v>32</v>
      </c>
      <c r="C47" s="34">
        <f>'Almoxarifado-Junho_2021'!L47</f>
        <v>7</v>
      </c>
      <c r="D47" s="40">
        <f t="shared" si="0"/>
        <v>10.15</v>
      </c>
      <c r="E47" s="139">
        <f>'Almoxarifado-Junho_2021'!N47</f>
        <v>71.05</v>
      </c>
      <c r="F47" s="155"/>
      <c r="G47" s="161"/>
      <c r="H47" s="40">
        <f t="shared" si="1"/>
        <v>0</v>
      </c>
      <c r="I47" s="41"/>
      <c r="J47" s="165"/>
      <c r="K47" s="58">
        <f t="shared" si="5"/>
        <v>0</v>
      </c>
      <c r="L47" s="59">
        <f t="shared" si="2"/>
        <v>7</v>
      </c>
      <c r="M47" s="40">
        <f t="shared" si="3"/>
        <v>10.15</v>
      </c>
      <c r="N47" s="40">
        <f t="shared" si="4"/>
        <v>71.05</v>
      </c>
    </row>
    <row r="48" spans="1:14" s="4" customFormat="1" ht="14.25">
      <c r="A48" s="38" t="s">
        <v>56</v>
      </c>
      <c r="B48" s="39" t="s">
        <v>32</v>
      </c>
      <c r="C48" s="34">
        <f>'Almoxarifado-Junho_2021'!L48</f>
        <v>3</v>
      </c>
      <c r="D48" s="40">
        <f t="shared" si="0"/>
        <v>29</v>
      </c>
      <c r="E48" s="139">
        <f>'Almoxarifado-Junho_2021'!N48</f>
        <v>87</v>
      </c>
      <c r="F48" s="155"/>
      <c r="G48" s="161"/>
      <c r="H48" s="40">
        <f t="shared" si="1"/>
        <v>0</v>
      </c>
      <c r="I48" s="41"/>
      <c r="J48" s="165"/>
      <c r="K48" s="58">
        <f t="shared" si="5"/>
        <v>0</v>
      </c>
      <c r="L48" s="59">
        <f t="shared" si="2"/>
        <v>3</v>
      </c>
      <c r="M48" s="40">
        <f t="shared" si="3"/>
        <v>29</v>
      </c>
      <c r="N48" s="40">
        <f t="shared" si="4"/>
        <v>87</v>
      </c>
    </row>
    <row r="49" spans="1:14" s="4" customFormat="1" ht="14.25">
      <c r="A49" s="38" t="s">
        <v>57</v>
      </c>
      <c r="B49" s="39" t="s">
        <v>18</v>
      </c>
      <c r="C49" s="34">
        <f>'Almoxarifado-Junho_2021'!L49</f>
        <v>19</v>
      </c>
      <c r="D49" s="40">
        <f t="shared" si="0"/>
        <v>2.48</v>
      </c>
      <c r="E49" s="139">
        <f>'Almoxarifado-Junho_2021'!N49</f>
        <v>47.12</v>
      </c>
      <c r="F49" s="155"/>
      <c r="G49" s="161"/>
      <c r="H49" s="40">
        <f t="shared" si="1"/>
        <v>0</v>
      </c>
      <c r="I49" s="41"/>
      <c r="J49" s="165"/>
      <c r="K49" s="58">
        <f t="shared" si="5"/>
        <v>0</v>
      </c>
      <c r="L49" s="59">
        <f t="shared" si="2"/>
        <v>19</v>
      </c>
      <c r="M49" s="40">
        <f t="shared" si="3"/>
        <v>2.48</v>
      </c>
      <c r="N49" s="40">
        <f t="shared" si="4"/>
        <v>47.12</v>
      </c>
    </row>
    <row r="50" spans="1:14" s="4" customFormat="1" ht="14.25">
      <c r="A50" s="38" t="s">
        <v>58</v>
      </c>
      <c r="B50" s="39" t="s">
        <v>18</v>
      </c>
      <c r="C50" s="34">
        <f>'Almoxarifado-Junho_2021'!L50</f>
        <v>98</v>
      </c>
      <c r="D50" s="40">
        <f t="shared" si="0"/>
        <v>0.26</v>
      </c>
      <c r="E50" s="139">
        <f>'Almoxarifado-Junho_2021'!N50</f>
        <v>25.48</v>
      </c>
      <c r="F50" s="155"/>
      <c r="G50" s="161"/>
      <c r="H50" s="40">
        <f t="shared" si="1"/>
        <v>0</v>
      </c>
      <c r="I50" s="41"/>
      <c r="J50" s="165"/>
      <c r="K50" s="58">
        <f t="shared" si="5"/>
        <v>0</v>
      </c>
      <c r="L50" s="59">
        <f t="shared" si="2"/>
        <v>98</v>
      </c>
      <c r="M50" s="40">
        <f t="shared" si="3"/>
        <v>0.26</v>
      </c>
      <c r="N50" s="40">
        <f t="shared" si="4"/>
        <v>25.48</v>
      </c>
    </row>
    <row r="51" spans="1:14" s="4" customFormat="1" ht="14.25">
      <c r="A51" s="38" t="s">
        <v>59</v>
      </c>
      <c r="B51" s="39" t="s">
        <v>18</v>
      </c>
      <c r="C51" s="34">
        <f>'Almoxarifado-Junho_2021'!L51</f>
        <v>1</v>
      </c>
      <c r="D51" s="40">
        <f t="shared" si="0"/>
        <v>2.98</v>
      </c>
      <c r="E51" s="139">
        <f>'Almoxarifado-Junho_2021'!N51</f>
        <v>2.98</v>
      </c>
      <c r="F51" s="155"/>
      <c r="G51" s="161"/>
      <c r="H51" s="40">
        <f t="shared" si="1"/>
        <v>0</v>
      </c>
      <c r="I51" s="41"/>
      <c r="J51" s="165"/>
      <c r="K51" s="58">
        <f t="shared" si="5"/>
        <v>0</v>
      </c>
      <c r="L51" s="59">
        <f t="shared" si="2"/>
        <v>1</v>
      </c>
      <c r="M51" s="40">
        <f t="shared" si="3"/>
        <v>2.98</v>
      </c>
      <c r="N51" s="40">
        <f t="shared" si="4"/>
        <v>2.98</v>
      </c>
    </row>
    <row r="52" spans="1:14" s="4" customFormat="1" ht="14.25">
      <c r="A52" s="38" t="s">
        <v>60</v>
      </c>
      <c r="B52" s="39" t="s">
        <v>32</v>
      </c>
      <c r="C52" s="34">
        <f>'Almoxarifado-Junho_2021'!L52</f>
        <v>2</v>
      </c>
      <c r="D52" s="40">
        <f t="shared" si="0"/>
        <v>17.99</v>
      </c>
      <c r="E52" s="139">
        <f>'Almoxarifado-Junho_2021'!N52</f>
        <v>35.98</v>
      </c>
      <c r="F52" s="155"/>
      <c r="G52" s="161"/>
      <c r="H52" s="40">
        <f t="shared" si="1"/>
        <v>0</v>
      </c>
      <c r="I52" s="41"/>
      <c r="J52" s="165"/>
      <c r="K52" s="58">
        <f t="shared" si="5"/>
        <v>0</v>
      </c>
      <c r="L52" s="59">
        <f t="shared" si="2"/>
        <v>2</v>
      </c>
      <c r="M52" s="40">
        <f t="shared" si="3"/>
        <v>17.99</v>
      </c>
      <c r="N52" s="40">
        <f t="shared" si="4"/>
        <v>35.98</v>
      </c>
    </row>
    <row r="53" spans="1:14" s="4" customFormat="1" ht="14.25">
      <c r="A53" s="38" t="s">
        <v>61</v>
      </c>
      <c r="B53" s="39" t="s">
        <v>32</v>
      </c>
      <c r="C53" s="34">
        <f>'Almoxarifado-Junho_2021'!L53</f>
        <v>1</v>
      </c>
      <c r="D53" s="40">
        <f t="shared" si="0"/>
        <v>15.29</v>
      </c>
      <c r="E53" s="139">
        <f>'Almoxarifado-Junho_2021'!N53</f>
        <v>15.29</v>
      </c>
      <c r="F53" s="155"/>
      <c r="G53" s="161"/>
      <c r="H53" s="40">
        <f t="shared" si="1"/>
        <v>0</v>
      </c>
      <c r="I53" s="41"/>
      <c r="J53" s="165"/>
      <c r="K53" s="58">
        <f t="shared" si="5"/>
        <v>0</v>
      </c>
      <c r="L53" s="59">
        <f t="shared" si="2"/>
        <v>1</v>
      </c>
      <c r="M53" s="40">
        <f t="shared" si="3"/>
        <v>15.29</v>
      </c>
      <c r="N53" s="40">
        <f t="shared" si="4"/>
        <v>15.29</v>
      </c>
    </row>
    <row r="54" spans="1:14" s="4" customFormat="1" ht="14.25">
      <c r="A54" s="38" t="s">
        <v>62</v>
      </c>
      <c r="B54" s="39" t="s">
        <v>32</v>
      </c>
      <c r="C54" s="34">
        <f>'Almoxarifado-Junho_2021'!L54</f>
        <v>1</v>
      </c>
      <c r="D54" s="40">
        <f t="shared" si="0"/>
        <v>15.6</v>
      </c>
      <c r="E54" s="139">
        <f>'Almoxarifado-Junho_2021'!N54</f>
        <v>15.6</v>
      </c>
      <c r="F54" s="155"/>
      <c r="G54" s="161"/>
      <c r="H54" s="40">
        <f t="shared" si="1"/>
        <v>0</v>
      </c>
      <c r="I54" s="41"/>
      <c r="J54" s="165"/>
      <c r="K54" s="58">
        <f t="shared" si="5"/>
        <v>0</v>
      </c>
      <c r="L54" s="59">
        <f t="shared" si="2"/>
        <v>1</v>
      </c>
      <c r="M54" s="40">
        <f t="shared" si="3"/>
        <v>15.6</v>
      </c>
      <c r="N54" s="40">
        <f t="shared" si="4"/>
        <v>15.6</v>
      </c>
    </row>
    <row r="55" spans="1:14" s="4" customFormat="1" ht="14.25">
      <c r="A55" s="38" t="s">
        <v>63</v>
      </c>
      <c r="B55" s="39" t="s">
        <v>32</v>
      </c>
      <c r="C55" s="34">
        <f>'Almoxarifado-Junho_2021'!L55</f>
        <v>3</v>
      </c>
      <c r="D55" s="40">
        <f t="shared" si="0"/>
        <v>14.7</v>
      </c>
      <c r="E55" s="139">
        <f>'Almoxarifado-Junho_2021'!N55</f>
        <v>44.1</v>
      </c>
      <c r="F55" s="155"/>
      <c r="G55" s="161"/>
      <c r="H55" s="40">
        <f t="shared" si="1"/>
        <v>0</v>
      </c>
      <c r="I55" s="41"/>
      <c r="J55" s="165"/>
      <c r="K55" s="58">
        <f t="shared" si="5"/>
        <v>0</v>
      </c>
      <c r="L55" s="59">
        <f t="shared" si="2"/>
        <v>3</v>
      </c>
      <c r="M55" s="40">
        <f t="shared" si="3"/>
        <v>14.7</v>
      </c>
      <c r="N55" s="40">
        <f t="shared" si="4"/>
        <v>44.1</v>
      </c>
    </row>
    <row r="56" spans="1:14" s="4" customFormat="1" ht="14.25">
      <c r="A56" s="38" t="s">
        <v>64</v>
      </c>
      <c r="B56" s="39" t="s">
        <v>18</v>
      </c>
      <c r="C56" s="34">
        <f>'Almoxarifado-Junho_2021'!L56</f>
        <v>5</v>
      </c>
      <c r="D56" s="40">
        <f t="shared" si="0"/>
        <v>19.06</v>
      </c>
      <c r="E56" s="139">
        <f>'Almoxarifado-Junho_2021'!N56</f>
        <v>95.3</v>
      </c>
      <c r="F56" s="155"/>
      <c r="G56" s="161"/>
      <c r="H56" s="40">
        <f t="shared" si="1"/>
        <v>0</v>
      </c>
      <c r="I56" s="41"/>
      <c r="J56" s="165"/>
      <c r="K56" s="58">
        <f t="shared" si="5"/>
        <v>0</v>
      </c>
      <c r="L56" s="59">
        <f t="shared" si="2"/>
        <v>5</v>
      </c>
      <c r="M56" s="40">
        <f t="shared" si="3"/>
        <v>19.06</v>
      </c>
      <c r="N56" s="40">
        <f t="shared" si="4"/>
        <v>95.3</v>
      </c>
    </row>
    <row r="57" spans="1:14" s="4" customFormat="1" ht="14.25">
      <c r="A57" s="38" t="s">
        <v>65</v>
      </c>
      <c r="B57" s="39" t="s">
        <v>32</v>
      </c>
      <c r="C57" s="34">
        <f>'Almoxarifado-Junho_2021'!L57</f>
        <v>12</v>
      </c>
      <c r="D57" s="40">
        <f t="shared" si="0"/>
        <v>0.85</v>
      </c>
      <c r="E57" s="139">
        <f>'Almoxarifado-Junho_2021'!N57</f>
        <v>10.2</v>
      </c>
      <c r="F57" s="155"/>
      <c r="G57" s="161"/>
      <c r="H57" s="40">
        <f t="shared" si="1"/>
        <v>0</v>
      </c>
      <c r="I57" s="41"/>
      <c r="J57" s="165"/>
      <c r="K57" s="58">
        <f t="shared" si="5"/>
        <v>0</v>
      </c>
      <c r="L57" s="59">
        <f t="shared" si="2"/>
        <v>12</v>
      </c>
      <c r="M57" s="40">
        <f t="shared" si="3"/>
        <v>0.85</v>
      </c>
      <c r="N57" s="40">
        <f t="shared" si="4"/>
        <v>10.2</v>
      </c>
    </row>
    <row r="58" spans="1:14" s="4" customFormat="1" ht="14.25">
      <c r="A58" s="38" t="s">
        <v>66</v>
      </c>
      <c r="B58" s="39" t="s">
        <v>32</v>
      </c>
      <c r="C58" s="34">
        <f>'Almoxarifado-Junho_2021'!L58</f>
        <v>9</v>
      </c>
      <c r="D58" s="40">
        <f t="shared" si="0"/>
        <v>0.87</v>
      </c>
      <c r="E58" s="139">
        <f>'Almoxarifado-Junho_2021'!N58</f>
        <v>7.83</v>
      </c>
      <c r="F58" s="155"/>
      <c r="G58" s="161"/>
      <c r="H58" s="40">
        <f t="shared" si="1"/>
        <v>0</v>
      </c>
      <c r="I58" s="41"/>
      <c r="J58" s="165"/>
      <c r="K58" s="58">
        <f t="shared" si="5"/>
        <v>0</v>
      </c>
      <c r="L58" s="59">
        <f t="shared" si="2"/>
        <v>9</v>
      </c>
      <c r="M58" s="40">
        <f t="shared" si="3"/>
        <v>0.87</v>
      </c>
      <c r="N58" s="40">
        <f t="shared" si="4"/>
        <v>7.83</v>
      </c>
    </row>
    <row r="59" spans="1:14" s="4" customFormat="1" ht="14.25">
      <c r="A59" s="38" t="s">
        <v>67</v>
      </c>
      <c r="B59" s="39" t="s">
        <v>32</v>
      </c>
      <c r="C59" s="34">
        <f>'Almoxarifado-Junho_2021'!L59</f>
        <v>53</v>
      </c>
      <c r="D59" s="40">
        <f t="shared" si="0"/>
        <v>0.52</v>
      </c>
      <c r="E59" s="139">
        <f>'Almoxarifado-Junho_2021'!N59</f>
        <v>27.56</v>
      </c>
      <c r="F59" s="155"/>
      <c r="G59" s="161"/>
      <c r="H59" s="40">
        <f t="shared" si="1"/>
        <v>0</v>
      </c>
      <c r="I59" s="41"/>
      <c r="J59" s="165"/>
      <c r="K59" s="58">
        <f t="shared" si="5"/>
        <v>0</v>
      </c>
      <c r="L59" s="59">
        <f t="shared" si="2"/>
        <v>53</v>
      </c>
      <c r="M59" s="40">
        <f t="shared" si="3"/>
        <v>0.52</v>
      </c>
      <c r="N59" s="40">
        <f t="shared" si="4"/>
        <v>27.56</v>
      </c>
    </row>
    <row r="60" spans="1:14" s="4" customFormat="1" ht="14.25">
      <c r="A60" s="38" t="s">
        <v>68</v>
      </c>
      <c r="B60" s="39" t="s">
        <v>32</v>
      </c>
      <c r="C60" s="34">
        <f>'Almoxarifado-Junho_2021'!L60</f>
        <v>1</v>
      </c>
      <c r="D60" s="40">
        <f t="shared" si="0"/>
        <v>18.2</v>
      </c>
      <c r="E60" s="139">
        <f>'Almoxarifado-Junho_2021'!N60</f>
        <v>18.2</v>
      </c>
      <c r="F60" s="155"/>
      <c r="G60" s="161"/>
      <c r="H60" s="40">
        <f t="shared" si="1"/>
        <v>0</v>
      </c>
      <c r="I60" s="41"/>
      <c r="J60" s="165"/>
      <c r="K60" s="58">
        <f t="shared" si="5"/>
        <v>0</v>
      </c>
      <c r="L60" s="59">
        <f t="shared" si="2"/>
        <v>1</v>
      </c>
      <c r="M60" s="40">
        <f t="shared" si="3"/>
        <v>18.2</v>
      </c>
      <c r="N60" s="40">
        <f t="shared" si="4"/>
        <v>18.2</v>
      </c>
    </row>
    <row r="61" spans="1:14" s="4" customFormat="1" ht="14.25">
      <c r="A61" s="38" t="s">
        <v>69</v>
      </c>
      <c r="B61" s="39" t="s">
        <v>18</v>
      </c>
      <c r="C61" s="34">
        <f>'Almoxarifado-Junho_2021'!L61</f>
        <v>4</v>
      </c>
      <c r="D61" s="40">
        <f t="shared" si="0"/>
        <v>2.8</v>
      </c>
      <c r="E61" s="139">
        <f>'Almoxarifado-Junho_2021'!N61</f>
        <v>11.2</v>
      </c>
      <c r="F61" s="155"/>
      <c r="G61" s="161"/>
      <c r="H61" s="40">
        <f t="shared" si="1"/>
        <v>0</v>
      </c>
      <c r="I61" s="41"/>
      <c r="J61" s="165"/>
      <c r="K61" s="58">
        <f t="shared" si="5"/>
        <v>0</v>
      </c>
      <c r="L61" s="59">
        <f t="shared" si="2"/>
        <v>4</v>
      </c>
      <c r="M61" s="40">
        <f t="shared" si="3"/>
        <v>2.8</v>
      </c>
      <c r="N61" s="40">
        <f t="shared" si="4"/>
        <v>11.2</v>
      </c>
    </row>
    <row r="62" spans="1:14" s="4" customFormat="1" ht="14.25">
      <c r="A62" s="38" t="s">
        <v>70</v>
      </c>
      <c r="B62" s="39" t="s">
        <v>18</v>
      </c>
      <c r="C62" s="34">
        <f>'Almoxarifado-Junho_2021'!L62</f>
        <v>50</v>
      </c>
      <c r="D62" s="40">
        <f t="shared" si="0"/>
        <v>0.37</v>
      </c>
      <c r="E62" s="139">
        <f>'Almoxarifado-Junho_2021'!N62</f>
        <v>18.5</v>
      </c>
      <c r="F62" s="155"/>
      <c r="G62" s="161"/>
      <c r="H62" s="40">
        <f t="shared" si="1"/>
        <v>0</v>
      </c>
      <c r="I62" s="41"/>
      <c r="J62" s="165"/>
      <c r="K62" s="58">
        <f t="shared" si="5"/>
        <v>0</v>
      </c>
      <c r="L62" s="59">
        <f t="shared" si="2"/>
        <v>50</v>
      </c>
      <c r="M62" s="40">
        <f t="shared" si="3"/>
        <v>0.37</v>
      </c>
      <c r="N62" s="40">
        <f t="shared" si="4"/>
        <v>18.5</v>
      </c>
    </row>
    <row r="63" spans="1:14" s="4" customFormat="1" ht="14.25">
      <c r="A63" s="38" t="s">
        <v>71</v>
      </c>
      <c r="B63" s="39" t="s">
        <v>72</v>
      </c>
      <c r="C63" s="34">
        <f>'Almoxarifado-Junho_2021'!L63</f>
        <v>4</v>
      </c>
      <c r="D63" s="40">
        <f t="shared" si="0"/>
        <v>3.87</v>
      </c>
      <c r="E63" s="139">
        <f>'Almoxarifado-Junho_2021'!N63</f>
        <v>15.48</v>
      </c>
      <c r="F63" s="155"/>
      <c r="G63" s="161"/>
      <c r="H63" s="40">
        <f t="shared" si="1"/>
        <v>0</v>
      </c>
      <c r="I63" s="41"/>
      <c r="J63" s="165"/>
      <c r="K63" s="58">
        <f t="shared" si="5"/>
        <v>0</v>
      </c>
      <c r="L63" s="59">
        <f t="shared" si="2"/>
        <v>4</v>
      </c>
      <c r="M63" s="40">
        <f t="shared" si="3"/>
        <v>3.87</v>
      </c>
      <c r="N63" s="40">
        <f t="shared" si="4"/>
        <v>15.48</v>
      </c>
    </row>
    <row r="64" spans="1:14" s="4" customFormat="1" ht="14.25">
      <c r="A64" s="38" t="s">
        <v>73</v>
      </c>
      <c r="B64" s="39" t="s">
        <v>72</v>
      </c>
      <c r="C64" s="34">
        <f>'Almoxarifado-Junho_2021'!L64</f>
        <v>3</v>
      </c>
      <c r="D64" s="40">
        <f t="shared" si="0"/>
        <v>3.89</v>
      </c>
      <c r="E64" s="139">
        <f>'Almoxarifado-Junho_2021'!N64</f>
        <v>11.67</v>
      </c>
      <c r="F64" s="155"/>
      <c r="G64" s="161"/>
      <c r="H64" s="40">
        <f t="shared" si="1"/>
        <v>0</v>
      </c>
      <c r="I64" s="41"/>
      <c r="J64" s="165"/>
      <c r="K64" s="58">
        <f t="shared" si="5"/>
        <v>0</v>
      </c>
      <c r="L64" s="59">
        <f t="shared" si="2"/>
        <v>3</v>
      </c>
      <c r="M64" s="40">
        <f t="shared" si="3"/>
        <v>3.89</v>
      </c>
      <c r="N64" s="40">
        <f t="shared" si="4"/>
        <v>11.67</v>
      </c>
    </row>
    <row r="65" spans="1:14" s="4" customFormat="1" ht="14.25">
      <c r="A65" s="38" t="s">
        <v>74</v>
      </c>
      <c r="B65" s="39" t="s">
        <v>72</v>
      </c>
      <c r="C65" s="34">
        <f>'Almoxarifado-Junho_2021'!L65</f>
        <v>4</v>
      </c>
      <c r="D65" s="40">
        <f t="shared" si="0"/>
        <v>3.29</v>
      </c>
      <c r="E65" s="139">
        <f>'Almoxarifado-Junho_2021'!N65</f>
        <v>13.16</v>
      </c>
      <c r="F65" s="155"/>
      <c r="G65" s="161"/>
      <c r="H65" s="40">
        <f t="shared" si="1"/>
        <v>0</v>
      </c>
      <c r="I65" s="41"/>
      <c r="J65" s="165"/>
      <c r="K65" s="58">
        <f t="shared" si="5"/>
        <v>0</v>
      </c>
      <c r="L65" s="59">
        <f t="shared" si="2"/>
        <v>4</v>
      </c>
      <c r="M65" s="40">
        <f t="shared" si="3"/>
        <v>3.29</v>
      </c>
      <c r="N65" s="40">
        <f t="shared" si="4"/>
        <v>13.16</v>
      </c>
    </row>
    <row r="66" spans="1:14" s="4" customFormat="1" ht="14.25">
      <c r="A66" s="38" t="s">
        <v>75</v>
      </c>
      <c r="B66" s="39" t="s">
        <v>72</v>
      </c>
      <c r="C66" s="34">
        <f>'Almoxarifado-Junho_2021'!L66</f>
        <v>2</v>
      </c>
      <c r="D66" s="40">
        <f t="shared" si="0"/>
        <v>3.87</v>
      </c>
      <c r="E66" s="139">
        <f>'Almoxarifado-Junho_2021'!N66</f>
        <v>7.74</v>
      </c>
      <c r="F66" s="155"/>
      <c r="G66" s="161"/>
      <c r="H66" s="40">
        <f t="shared" si="1"/>
        <v>0</v>
      </c>
      <c r="I66" s="41"/>
      <c r="J66" s="165"/>
      <c r="K66" s="58">
        <f t="shared" si="5"/>
        <v>0</v>
      </c>
      <c r="L66" s="59">
        <f t="shared" si="2"/>
        <v>2</v>
      </c>
      <c r="M66" s="40">
        <f t="shared" si="3"/>
        <v>3.87</v>
      </c>
      <c r="N66" s="40">
        <f t="shared" si="4"/>
        <v>7.74</v>
      </c>
    </row>
    <row r="67" spans="1:14" s="4" customFormat="1" ht="14.25">
      <c r="A67" s="38" t="s">
        <v>76</v>
      </c>
      <c r="B67" s="39" t="s">
        <v>72</v>
      </c>
      <c r="C67" s="34">
        <f>'Almoxarifado-Junho_2021'!L67</f>
        <v>1</v>
      </c>
      <c r="D67" s="40">
        <f t="shared" si="0"/>
        <v>14.9</v>
      </c>
      <c r="E67" s="139">
        <f>'Almoxarifado-Junho_2021'!N67</f>
        <v>14.899999999999999</v>
      </c>
      <c r="F67" s="155"/>
      <c r="G67" s="161"/>
      <c r="H67" s="40">
        <f t="shared" si="1"/>
        <v>0</v>
      </c>
      <c r="I67" s="41"/>
      <c r="J67" s="165"/>
      <c r="K67" s="58">
        <f t="shared" si="5"/>
        <v>0</v>
      </c>
      <c r="L67" s="59">
        <f t="shared" si="2"/>
        <v>1</v>
      </c>
      <c r="M67" s="40">
        <f t="shared" si="3"/>
        <v>14.9</v>
      </c>
      <c r="N67" s="40">
        <f t="shared" si="4"/>
        <v>14.899999999999999</v>
      </c>
    </row>
    <row r="68" spans="1:14" s="4" customFormat="1" ht="14.25">
      <c r="A68" s="38" t="s">
        <v>77</v>
      </c>
      <c r="B68" s="39" t="s">
        <v>32</v>
      </c>
      <c r="C68" s="34">
        <f>'Almoxarifado-Junho_2021'!L68</f>
        <v>1</v>
      </c>
      <c r="D68" s="40">
        <f t="shared" si="0"/>
        <v>35.56</v>
      </c>
      <c r="E68" s="139">
        <f>'Almoxarifado-Junho_2021'!N68</f>
        <v>35.56</v>
      </c>
      <c r="F68" s="155"/>
      <c r="G68" s="161"/>
      <c r="H68" s="40">
        <f t="shared" si="1"/>
        <v>0</v>
      </c>
      <c r="I68" s="41"/>
      <c r="J68" s="165"/>
      <c r="K68" s="58">
        <f t="shared" si="5"/>
        <v>0</v>
      </c>
      <c r="L68" s="59">
        <f t="shared" si="2"/>
        <v>1</v>
      </c>
      <c r="M68" s="40">
        <f t="shared" si="3"/>
        <v>35.56</v>
      </c>
      <c r="N68" s="40">
        <f t="shared" si="4"/>
        <v>35.56</v>
      </c>
    </row>
    <row r="69" spans="1:14" s="4" customFormat="1" ht="14.25">
      <c r="A69" s="38" t="s">
        <v>78</v>
      </c>
      <c r="B69" s="39" t="s">
        <v>32</v>
      </c>
      <c r="C69" s="34">
        <f>'Almoxarifado-Junho_2021'!L69</f>
        <v>23</v>
      </c>
      <c r="D69" s="40">
        <f t="shared" si="0"/>
        <v>2.94</v>
      </c>
      <c r="E69" s="139">
        <f>'Almoxarifado-Junho_2021'!N69</f>
        <v>67.62</v>
      </c>
      <c r="F69" s="155"/>
      <c r="G69" s="161"/>
      <c r="H69" s="40">
        <f t="shared" si="1"/>
        <v>0</v>
      </c>
      <c r="I69" s="41"/>
      <c r="J69" s="165"/>
      <c r="K69" s="58">
        <f t="shared" si="5"/>
        <v>0</v>
      </c>
      <c r="L69" s="59">
        <f t="shared" si="2"/>
        <v>23</v>
      </c>
      <c r="M69" s="40">
        <f t="shared" si="3"/>
        <v>2.94</v>
      </c>
      <c r="N69" s="40">
        <f t="shared" si="4"/>
        <v>67.62</v>
      </c>
    </row>
    <row r="70" spans="1:14" s="4" customFormat="1" ht="14.25">
      <c r="A70" s="38" t="s">
        <v>79</v>
      </c>
      <c r="B70" s="39" t="s">
        <v>18</v>
      </c>
      <c r="C70" s="34">
        <f>'Almoxarifado-Junho_2021'!L70</f>
        <v>6</v>
      </c>
      <c r="D70" s="40">
        <f t="shared" si="0"/>
        <v>23.7</v>
      </c>
      <c r="E70" s="139">
        <f>'Almoxarifado-Junho_2021'!N70</f>
        <v>142.2</v>
      </c>
      <c r="F70" s="155"/>
      <c r="G70" s="161"/>
      <c r="H70" s="40">
        <f t="shared" si="1"/>
        <v>0</v>
      </c>
      <c r="I70" s="41"/>
      <c r="J70" s="165"/>
      <c r="K70" s="58">
        <f t="shared" si="5"/>
        <v>0</v>
      </c>
      <c r="L70" s="59">
        <f t="shared" si="2"/>
        <v>6</v>
      </c>
      <c r="M70" s="40">
        <f t="shared" si="3"/>
        <v>23.7</v>
      </c>
      <c r="N70" s="40">
        <f t="shared" si="4"/>
        <v>142.2</v>
      </c>
    </row>
    <row r="71" spans="1:14" s="4" customFormat="1" ht="14.25">
      <c r="A71" s="38" t="s">
        <v>80</v>
      </c>
      <c r="B71" s="39" t="s">
        <v>18</v>
      </c>
      <c r="C71" s="34">
        <f>'Almoxarifado-Junho_2021'!L71</f>
        <v>1</v>
      </c>
      <c r="D71" s="40">
        <f t="shared" si="0"/>
        <v>34.85</v>
      </c>
      <c r="E71" s="139">
        <f>'Almoxarifado-Junho_2021'!N71</f>
        <v>34.850000000000016</v>
      </c>
      <c r="F71" s="155"/>
      <c r="G71" s="161"/>
      <c r="H71" s="40">
        <f t="shared" si="1"/>
        <v>0</v>
      </c>
      <c r="I71" s="41">
        <v>1</v>
      </c>
      <c r="J71" s="165">
        <v>34.85</v>
      </c>
      <c r="K71" s="58">
        <f t="shared" si="5"/>
        <v>34.85</v>
      </c>
      <c r="L71" s="59">
        <f t="shared" si="2"/>
        <v>0</v>
      </c>
      <c r="M71" s="40" t="str">
        <f t="shared" si="3"/>
        <v>-</v>
      </c>
      <c r="N71" s="40">
        <f t="shared" si="4"/>
        <v>0</v>
      </c>
    </row>
    <row r="72" spans="1:14" s="4" customFormat="1" ht="14.25">
      <c r="A72" s="38" t="s">
        <v>81</v>
      </c>
      <c r="B72" s="39" t="s">
        <v>72</v>
      </c>
      <c r="C72" s="34">
        <f>'Almoxarifado-Junho_2021'!L72</f>
        <v>0</v>
      </c>
      <c r="D72" s="40" t="str">
        <f t="shared" si="0"/>
        <v>-</v>
      </c>
      <c r="E72" s="139">
        <f>'Almoxarifado-Junho_2021'!N72</f>
        <v>0</v>
      </c>
      <c r="F72" s="155"/>
      <c r="G72" s="161"/>
      <c r="H72" s="40">
        <f t="shared" si="1"/>
        <v>0</v>
      </c>
      <c r="I72" s="41"/>
      <c r="J72" s="165"/>
      <c r="K72" s="58">
        <f t="shared" si="5"/>
        <v>0</v>
      </c>
      <c r="L72" s="59">
        <f t="shared" si="2"/>
        <v>0</v>
      </c>
      <c r="M72" s="40" t="str">
        <f t="shared" si="3"/>
        <v>-</v>
      </c>
      <c r="N72" s="40">
        <f t="shared" si="4"/>
        <v>0</v>
      </c>
    </row>
    <row r="73" spans="1:14" s="4" customFormat="1" ht="14.25">
      <c r="A73" s="38" t="s">
        <v>82</v>
      </c>
      <c r="B73" s="39" t="s">
        <v>18</v>
      </c>
      <c r="C73" s="34">
        <f>'Almoxarifado-Junho_2021'!L73</f>
        <v>9</v>
      </c>
      <c r="D73" s="40">
        <f t="shared" si="0"/>
        <v>6.1</v>
      </c>
      <c r="E73" s="139">
        <f>'Almoxarifado-Junho_2021'!N73</f>
        <v>54.900000000000006</v>
      </c>
      <c r="F73" s="155"/>
      <c r="G73" s="161"/>
      <c r="H73" s="40">
        <f t="shared" si="1"/>
        <v>0</v>
      </c>
      <c r="I73" s="41"/>
      <c r="J73" s="165"/>
      <c r="K73" s="58">
        <f t="shared" si="5"/>
        <v>0</v>
      </c>
      <c r="L73" s="59">
        <f t="shared" si="2"/>
        <v>9</v>
      </c>
      <c r="M73" s="40">
        <f t="shared" si="3"/>
        <v>6.1</v>
      </c>
      <c r="N73" s="40">
        <f t="shared" si="4"/>
        <v>54.900000000000006</v>
      </c>
    </row>
    <row r="74" spans="1:14" s="4" customFormat="1" ht="14.25">
      <c r="A74" s="38" t="s">
        <v>83</v>
      </c>
      <c r="B74" s="39" t="s">
        <v>18</v>
      </c>
      <c r="C74" s="34">
        <f>'Almoxarifado-Junho_2021'!L74</f>
        <v>13</v>
      </c>
      <c r="D74" s="40">
        <f t="shared" si="0"/>
        <v>6.1</v>
      </c>
      <c r="E74" s="139">
        <f>'Almoxarifado-Junho_2021'!N74</f>
        <v>79.30000000000001</v>
      </c>
      <c r="F74" s="155"/>
      <c r="G74" s="161"/>
      <c r="H74" s="40">
        <f t="shared" si="1"/>
        <v>0</v>
      </c>
      <c r="I74" s="41"/>
      <c r="J74" s="165"/>
      <c r="K74" s="58">
        <f t="shared" si="5"/>
        <v>0</v>
      </c>
      <c r="L74" s="59">
        <f t="shared" si="2"/>
        <v>13</v>
      </c>
      <c r="M74" s="40">
        <f t="shared" si="3"/>
        <v>6.1</v>
      </c>
      <c r="N74" s="40">
        <f t="shared" si="4"/>
        <v>79.30000000000001</v>
      </c>
    </row>
    <row r="75" spans="1:14" s="4" customFormat="1" ht="14.25">
      <c r="A75" s="38" t="s">
        <v>84</v>
      </c>
      <c r="B75" s="39" t="s">
        <v>18</v>
      </c>
      <c r="C75" s="34">
        <f>'Almoxarifado-Junho_2021'!L75</f>
        <v>9</v>
      </c>
      <c r="D75" s="40">
        <f t="shared" si="0"/>
        <v>2.35</v>
      </c>
      <c r="E75" s="139">
        <f>'Almoxarifado-Junho_2021'!N75</f>
        <v>21.180000000000007</v>
      </c>
      <c r="F75" s="155"/>
      <c r="G75" s="161"/>
      <c r="H75" s="40">
        <f t="shared" si="1"/>
        <v>0</v>
      </c>
      <c r="I75" s="41"/>
      <c r="J75" s="165"/>
      <c r="K75" s="58">
        <f t="shared" si="5"/>
        <v>0</v>
      </c>
      <c r="L75" s="59">
        <f t="shared" si="2"/>
        <v>9</v>
      </c>
      <c r="M75" s="40">
        <f t="shared" si="3"/>
        <v>2.35</v>
      </c>
      <c r="N75" s="40">
        <f t="shared" si="4"/>
        <v>21.180000000000007</v>
      </c>
    </row>
    <row r="76" spans="1:14" s="4" customFormat="1" ht="14.25">
      <c r="A76" s="38" t="s">
        <v>85</v>
      </c>
      <c r="B76" s="39" t="s">
        <v>18</v>
      </c>
      <c r="C76" s="34">
        <f>'Almoxarifado-Junho_2021'!L76</f>
        <v>9</v>
      </c>
      <c r="D76" s="40">
        <f aca="true" t="shared" si="6" ref="D76:D84">_xlfn.IFERROR(ROUND(E76/C76,2),"-")</f>
        <v>1.75</v>
      </c>
      <c r="E76" s="139">
        <f>'Almoxarifado-Junho_2021'!N76</f>
        <v>15.75</v>
      </c>
      <c r="F76" s="155"/>
      <c r="G76" s="161"/>
      <c r="H76" s="40">
        <f t="shared" si="1"/>
        <v>0</v>
      </c>
      <c r="I76" s="41"/>
      <c r="J76" s="165"/>
      <c r="K76" s="58">
        <f t="shared" si="5"/>
        <v>0</v>
      </c>
      <c r="L76" s="59">
        <f t="shared" si="2"/>
        <v>9</v>
      </c>
      <c r="M76" s="40">
        <f aca="true" t="shared" si="7" ref="M76:M84">_xlfn.IFERROR(ROUND(N76/L76,2),"-")</f>
        <v>1.75</v>
      </c>
      <c r="N76" s="40">
        <f t="shared" si="4"/>
        <v>15.75</v>
      </c>
    </row>
    <row r="77" spans="1:14" s="4" customFormat="1" ht="14.25">
      <c r="A77" s="38" t="s">
        <v>86</v>
      </c>
      <c r="B77" s="39" t="s">
        <v>18</v>
      </c>
      <c r="C77" s="34">
        <f>'Almoxarifado-Junho_2021'!L77</f>
        <v>17</v>
      </c>
      <c r="D77" s="40">
        <f t="shared" si="6"/>
        <v>0.73</v>
      </c>
      <c r="E77" s="139">
        <f>'Almoxarifado-Junho_2021'!N77</f>
        <v>12.409999999999998</v>
      </c>
      <c r="F77" s="155"/>
      <c r="G77" s="161"/>
      <c r="H77" s="40">
        <f t="shared" si="1"/>
        <v>0</v>
      </c>
      <c r="I77" s="41"/>
      <c r="J77" s="165"/>
      <c r="K77" s="58">
        <f t="shared" si="5"/>
        <v>0</v>
      </c>
      <c r="L77" s="59">
        <f t="shared" si="2"/>
        <v>17</v>
      </c>
      <c r="M77" s="40">
        <f t="shared" si="7"/>
        <v>0.73</v>
      </c>
      <c r="N77" s="95">
        <f t="shared" si="4"/>
        <v>12.409999999999998</v>
      </c>
    </row>
    <row r="78" spans="1:14" s="4" customFormat="1" ht="14.25">
      <c r="A78" s="38" t="s">
        <v>87</v>
      </c>
      <c r="B78" s="39" t="s">
        <v>18</v>
      </c>
      <c r="C78" s="34">
        <f>'Almoxarifado-Junho_2021'!L78</f>
        <v>2</v>
      </c>
      <c r="D78" s="40">
        <f t="shared" si="6"/>
        <v>35.5</v>
      </c>
      <c r="E78" s="139">
        <f>'Almoxarifado-Junho_2021'!N78</f>
        <v>71</v>
      </c>
      <c r="F78" s="155"/>
      <c r="G78" s="161"/>
      <c r="H78" s="40">
        <f t="shared" si="1"/>
        <v>0</v>
      </c>
      <c r="I78" s="41"/>
      <c r="J78" s="165"/>
      <c r="K78" s="58">
        <f t="shared" si="5"/>
        <v>0</v>
      </c>
      <c r="L78" s="59">
        <f t="shared" si="2"/>
        <v>2</v>
      </c>
      <c r="M78" s="40">
        <f t="shared" si="7"/>
        <v>35.5</v>
      </c>
      <c r="N78" s="40">
        <f t="shared" si="4"/>
        <v>71</v>
      </c>
    </row>
    <row r="79" spans="1:14" s="4" customFormat="1" ht="14.25">
      <c r="A79" s="38" t="s">
        <v>88</v>
      </c>
      <c r="B79" s="39" t="s">
        <v>18</v>
      </c>
      <c r="C79" s="34">
        <f>'Almoxarifado-Junho_2021'!L79</f>
        <v>0</v>
      </c>
      <c r="D79" s="40" t="str">
        <f t="shared" si="6"/>
        <v>-</v>
      </c>
      <c r="E79" s="139">
        <f>'Almoxarifado-Junho_2021'!N79</f>
        <v>0</v>
      </c>
      <c r="F79" s="155"/>
      <c r="G79" s="161"/>
      <c r="H79" s="40">
        <f t="shared" si="1"/>
        <v>0</v>
      </c>
      <c r="I79" s="41"/>
      <c r="J79" s="165"/>
      <c r="K79" s="58">
        <f t="shared" si="5"/>
        <v>0</v>
      </c>
      <c r="L79" s="59">
        <f t="shared" si="2"/>
        <v>0</v>
      </c>
      <c r="M79" s="40" t="str">
        <f t="shared" si="7"/>
        <v>-</v>
      </c>
      <c r="N79" s="40">
        <f t="shared" si="4"/>
        <v>0</v>
      </c>
    </row>
    <row r="80" spans="1:14" s="4" customFormat="1" ht="14.25">
      <c r="A80" s="38" t="s">
        <v>89</v>
      </c>
      <c r="B80" s="39" t="s">
        <v>18</v>
      </c>
      <c r="C80" s="34">
        <f>'Almoxarifado-Junho_2021'!L80</f>
        <v>8</v>
      </c>
      <c r="D80" s="40">
        <f t="shared" si="6"/>
        <v>10.9</v>
      </c>
      <c r="E80" s="139">
        <f>'Almoxarifado-Junho_2021'!N80</f>
        <v>87.19999999999999</v>
      </c>
      <c r="F80" s="155"/>
      <c r="G80" s="161"/>
      <c r="H80" s="40">
        <f t="shared" si="1"/>
        <v>0</v>
      </c>
      <c r="I80" s="41"/>
      <c r="J80" s="165"/>
      <c r="K80" s="58">
        <f t="shared" si="5"/>
        <v>0</v>
      </c>
      <c r="L80" s="59">
        <f t="shared" si="2"/>
        <v>8</v>
      </c>
      <c r="M80" s="40">
        <f t="shared" si="7"/>
        <v>10.9</v>
      </c>
      <c r="N80" s="40">
        <f t="shared" si="4"/>
        <v>87.19999999999999</v>
      </c>
    </row>
    <row r="81" spans="1:14" s="4" customFormat="1" ht="14.25">
      <c r="A81" s="38" t="s">
        <v>90</v>
      </c>
      <c r="B81" s="39" t="s">
        <v>18</v>
      </c>
      <c r="C81" s="34">
        <f>'Almoxarifado-Junho_2021'!L81</f>
        <v>0</v>
      </c>
      <c r="D81" s="40" t="str">
        <f t="shared" si="6"/>
        <v>-</v>
      </c>
      <c r="E81" s="139">
        <f>'Almoxarifado-Junho_2021'!N81</f>
        <v>0</v>
      </c>
      <c r="F81" s="155"/>
      <c r="G81" s="161"/>
      <c r="H81" s="40">
        <f t="shared" si="1"/>
        <v>0</v>
      </c>
      <c r="I81" s="41"/>
      <c r="J81" s="165"/>
      <c r="K81" s="58">
        <f t="shared" si="5"/>
        <v>0</v>
      </c>
      <c r="L81" s="59">
        <f t="shared" si="2"/>
        <v>0</v>
      </c>
      <c r="M81" s="40" t="str">
        <f t="shared" si="7"/>
        <v>-</v>
      </c>
      <c r="N81" s="40">
        <f t="shared" si="4"/>
        <v>0</v>
      </c>
    </row>
    <row r="82" spans="1:14" s="4" customFormat="1" ht="28.5">
      <c r="A82" s="38" t="s">
        <v>91</v>
      </c>
      <c r="B82" s="39" t="s">
        <v>18</v>
      </c>
      <c r="C82" s="34">
        <f>'Almoxarifado-Junho_2021'!L82</f>
        <v>1</v>
      </c>
      <c r="D82" s="40">
        <f t="shared" si="6"/>
        <v>31.5</v>
      </c>
      <c r="E82" s="139">
        <f>'Almoxarifado-Junho_2021'!N82</f>
        <v>31.5</v>
      </c>
      <c r="F82" s="155"/>
      <c r="G82" s="161"/>
      <c r="H82" s="40">
        <f t="shared" si="1"/>
        <v>0</v>
      </c>
      <c r="I82" s="41"/>
      <c r="J82" s="165"/>
      <c r="K82" s="58">
        <f t="shared" si="5"/>
        <v>0</v>
      </c>
      <c r="L82" s="59">
        <f t="shared" si="2"/>
        <v>1</v>
      </c>
      <c r="M82" s="40">
        <f t="shared" si="7"/>
        <v>31.5</v>
      </c>
      <c r="N82" s="40">
        <f t="shared" si="4"/>
        <v>31.5</v>
      </c>
    </row>
    <row r="83" spans="1:14" s="4" customFormat="1" ht="28.5">
      <c r="A83" s="38" t="s">
        <v>92</v>
      </c>
      <c r="B83" s="39" t="s">
        <v>18</v>
      </c>
      <c r="C83" s="34">
        <f>'Almoxarifado-Junho_2021'!L83</f>
        <v>0</v>
      </c>
      <c r="D83" s="40" t="str">
        <f t="shared" si="6"/>
        <v>-</v>
      </c>
      <c r="E83" s="139">
        <f>'Almoxarifado-Junho_2021'!N83</f>
        <v>0</v>
      </c>
      <c r="F83" s="155"/>
      <c r="G83" s="161"/>
      <c r="H83" s="40">
        <f t="shared" si="1"/>
        <v>0</v>
      </c>
      <c r="I83" s="41"/>
      <c r="J83" s="165"/>
      <c r="K83" s="58">
        <f t="shared" si="5"/>
        <v>0</v>
      </c>
      <c r="L83" s="59">
        <f t="shared" si="2"/>
        <v>0</v>
      </c>
      <c r="M83" s="40" t="str">
        <f t="shared" si="7"/>
        <v>-</v>
      </c>
      <c r="N83" s="40">
        <f t="shared" si="4"/>
        <v>0</v>
      </c>
    </row>
    <row r="84" spans="1:14" s="4" customFormat="1" ht="14.25">
      <c r="A84" s="43" t="s">
        <v>93</v>
      </c>
      <c r="B84" s="39" t="s">
        <v>72</v>
      </c>
      <c r="C84" s="34">
        <f>'Almoxarifado-Junho_2021'!L84</f>
        <v>0</v>
      </c>
      <c r="D84" s="40" t="str">
        <f t="shared" si="6"/>
        <v>-</v>
      </c>
      <c r="E84" s="139">
        <f>'Almoxarifado-Junho_2021'!N84</f>
        <v>0</v>
      </c>
      <c r="F84" s="155"/>
      <c r="G84" s="161"/>
      <c r="H84" s="45">
        <f t="shared" si="1"/>
        <v>0</v>
      </c>
      <c r="I84" s="41"/>
      <c r="J84" s="165"/>
      <c r="K84" s="60">
        <f t="shared" si="5"/>
        <v>0</v>
      </c>
      <c r="L84" s="59">
        <f t="shared" si="2"/>
        <v>0</v>
      </c>
      <c r="M84" s="40" t="str">
        <f t="shared" si="7"/>
        <v>-</v>
      </c>
      <c r="N84" s="45">
        <f t="shared" si="4"/>
        <v>0</v>
      </c>
    </row>
    <row r="85" spans="1:14" s="4" customFormat="1" ht="15">
      <c r="A85" s="143" t="s">
        <v>94</v>
      </c>
      <c r="B85" s="65"/>
      <c r="C85" s="66"/>
      <c r="D85" s="65"/>
      <c r="E85" s="64">
        <f>SUM(E12:E84)</f>
        <v>3249.1299999999987</v>
      </c>
      <c r="F85" s="66"/>
      <c r="G85" s="66"/>
      <c r="H85" s="64">
        <f>SUM(H12:H84)</f>
        <v>0</v>
      </c>
      <c r="I85" s="66"/>
      <c r="J85" s="66"/>
      <c r="K85" s="143">
        <f>SUM(K12:K84)</f>
        <v>100.51000000000002</v>
      </c>
      <c r="L85" s="96"/>
      <c r="M85" s="97"/>
      <c r="N85" s="64">
        <f>SUM(N12:N84)</f>
        <v>3148.6199999999985</v>
      </c>
    </row>
    <row r="86" spans="2:14" s="4" customFormat="1" ht="15">
      <c r="B86" s="65"/>
      <c r="C86" s="66"/>
      <c r="D86" s="65"/>
      <c r="E86" s="66"/>
      <c r="F86" s="68"/>
      <c r="G86" s="69"/>
      <c r="H86" s="70"/>
      <c r="I86" s="68"/>
      <c r="J86" s="98"/>
      <c r="K86" s="99"/>
      <c r="L86" s="100"/>
      <c r="M86" s="98"/>
      <c r="N86" s="69"/>
    </row>
    <row r="87" spans="1:14" s="4" customFormat="1" ht="15.75">
      <c r="A87" s="166"/>
      <c r="B87" s="65"/>
      <c r="C87" s="66"/>
      <c r="D87" s="65"/>
      <c r="E87" s="66"/>
      <c r="F87" s="68"/>
      <c r="G87" s="69"/>
      <c r="H87" s="70"/>
      <c r="I87" s="68"/>
      <c r="J87" s="98"/>
      <c r="K87" s="99"/>
      <c r="L87" s="100"/>
      <c r="M87" s="98"/>
      <c r="N87" s="69"/>
    </row>
    <row r="88" spans="2:14" s="4" customFormat="1" ht="15.75">
      <c r="B88" s="65"/>
      <c r="C88" s="72" t="s">
        <v>5</v>
      </c>
      <c r="D88" s="72"/>
      <c r="E88" s="72"/>
      <c r="F88" s="72" t="s">
        <v>6</v>
      </c>
      <c r="G88" s="72"/>
      <c r="H88" s="72"/>
      <c r="I88" s="72" t="s">
        <v>7</v>
      </c>
      <c r="J88" s="72"/>
      <c r="K88" s="72"/>
      <c r="L88" s="72" t="s">
        <v>8</v>
      </c>
      <c r="M88" s="72"/>
      <c r="N88" s="72"/>
    </row>
    <row r="89" spans="1:14" s="4" customFormat="1" ht="60">
      <c r="A89" s="159" t="s">
        <v>9</v>
      </c>
      <c r="B89" s="25" t="s">
        <v>10</v>
      </c>
      <c r="C89" s="26" t="s">
        <v>11</v>
      </c>
      <c r="D89" s="27" t="s">
        <v>12</v>
      </c>
      <c r="E89" s="28" t="s">
        <v>13</v>
      </c>
      <c r="F89" s="26" t="s">
        <v>11</v>
      </c>
      <c r="G89" s="27" t="s">
        <v>12</v>
      </c>
      <c r="H89" s="28" t="s">
        <v>13</v>
      </c>
      <c r="I89" s="26" t="s">
        <v>11</v>
      </c>
      <c r="J89" s="27" t="s">
        <v>12</v>
      </c>
      <c r="K89" s="28" t="s">
        <v>13</v>
      </c>
      <c r="L89" s="50" t="s">
        <v>11</v>
      </c>
      <c r="M89" s="27" t="s">
        <v>12</v>
      </c>
      <c r="N89" s="28" t="s">
        <v>13</v>
      </c>
    </row>
    <row r="90" spans="1:14" s="4" customFormat="1" ht="15" customHeight="1">
      <c r="A90" s="167" t="s">
        <v>183</v>
      </c>
      <c r="B90" s="167"/>
      <c r="C90" s="167"/>
      <c r="D90" s="167"/>
      <c r="E90" s="167"/>
      <c r="F90" s="167"/>
      <c r="G90" s="167"/>
      <c r="H90" s="167"/>
      <c r="I90" s="167"/>
      <c r="J90" s="167"/>
      <c r="K90" s="170">
        <v>5753</v>
      </c>
      <c r="L90" s="171" t="s">
        <v>15</v>
      </c>
      <c r="M90" s="171"/>
      <c r="N90" s="170">
        <v>346</v>
      </c>
    </row>
    <row r="91" spans="1:14" s="4" customFormat="1" ht="14.25">
      <c r="A91" s="38" t="s">
        <v>96</v>
      </c>
      <c r="B91" s="39" t="s">
        <v>72</v>
      </c>
      <c r="C91" s="145">
        <f>'Almoxarifado-Junho_2021'!L91</f>
        <v>15</v>
      </c>
      <c r="D91" s="40">
        <f>_xlfn.IFERROR(ROUND(E91/C91,2),"-")</f>
        <v>8.02</v>
      </c>
      <c r="E91" s="94">
        <f>'Almoxarifado-Junho_2021'!N91</f>
        <v>120.32567084078704</v>
      </c>
      <c r="F91" s="155"/>
      <c r="G91" s="161"/>
      <c r="H91" s="40">
        <f>F91*G91</f>
        <v>0</v>
      </c>
      <c r="I91" s="41">
        <v>1</v>
      </c>
      <c r="J91" s="165">
        <v>8.02</v>
      </c>
      <c r="K91" s="58">
        <f>I91*J91</f>
        <v>8.02</v>
      </c>
      <c r="L91" s="59">
        <f>C91+F91-I91</f>
        <v>14</v>
      </c>
      <c r="M91" s="40">
        <f>_xlfn.IFERROR(ROUND(N91/L91,2),"-")</f>
        <v>8.02</v>
      </c>
      <c r="N91" s="40">
        <f>E91+H91-K91</f>
        <v>112.30567084078704</v>
      </c>
    </row>
    <row r="92" spans="1:14" s="4" customFormat="1" ht="14.25">
      <c r="A92" s="38" t="s">
        <v>97</v>
      </c>
      <c r="B92" s="39" t="s">
        <v>72</v>
      </c>
      <c r="C92" s="145">
        <f>'Almoxarifado-Junho_2021'!L92</f>
        <v>0</v>
      </c>
      <c r="D92" s="40" t="str">
        <f>_xlfn.IFERROR(ROUND(E92/C92,2),"-")</f>
        <v>-</v>
      </c>
      <c r="E92" s="94">
        <f>'Almoxarifado-Junho_2021'!N92</f>
        <v>0</v>
      </c>
      <c r="F92" s="155"/>
      <c r="G92" s="161"/>
      <c r="H92" s="40">
        <f>F92*G92</f>
        <v>0</v>
      </c>
      <c r="I92" s="41"/>
      <c r="J92" s="165"/>
      <c r="K92" s="58">
        <f>I92*J92</f>
        <v>0</v>
      </c>
      <c r="L92" s="59">
        <f>C92+F92-I92</f>
        <v>0</v>
      </c>
      <c r="M92" s="40" t="str">
        <f>_xlfn.IFERROR(ROUND(N92/L92,2),"-")</f>
        <v>-</v>
      </c>
      <c r="N92" s="40">
        <f>E92+H92-K92</f>
        <v>0</v>
      </c>
    </row>
    <row r="93" spans="1:14" s="4" customFormat="1" ht="14.25">
      <c r="A93" s="43" t="s">
        <v>97</v>
      </c>
      <c r="B93" s="39" t="s">
        <v>72</v>
      </c>
      <c r="C93" s="145">
        <f>'Almoxarifado-Junho_2021'!L93</f>
        <v>63</v>
      </c>
      <c r="D93" s="40">
        <f>_xlfn.IFERROR(ROUND(E93/C93,2),"-")</f>
        <v>4.48</v>
      </c>
      <c r="E93" s="94">
        <f>'Almoxarifado-Junho_2021'!N93</f>
        <v>282.24</v>
      </c>
      <c r="F93" s="155"/>
      <c r="G93" s="161"/>
      <c r="H93" s="45">
        <f>F93*G93</f>
        <v>0</v>
      </c>
      <c r="I93" s="41">
        <v>21</v>
      </c>
      <c r="J93" s="165">
        <v>4.48</v>
      </c>
      <c r="K93" s="60">
        <f>I93*J93</f>
        <v>94.08000000000001</v>
      </c>
      <c r="L93" s="59">
        <f>C93+F93-I93</f>
        <v>42</v>
      </c>
      <c r="M93" s="40">
        <f>_xlfn.IFERROR(ROUND(N93/L93,2),"-")</f>
        <v>4.48</v>
      </c>
      <c r="N93" s="105">
        <f>E93+H93-K93</f>
        <v>188.16</v>
      </c>
    </row>
    <row r="94" spans="1:14" s="4" customFormat="1" ht="15">
      <c r="A94" s="143" t="s">
        <v>184</v>
      </c>
      <c r="B94" s="65"/>
      <c r="C94" s="66"/>
      <c r="D94" s="65"/>
      <c r="E94" s="64">
        <f>SUM(E91:E93)</f>
        <v>402.56567084078705</v>
      </c>
      <c r="F94" s="66"/>
      <c r="G94" s="66"/>
      <c r="H94" s="64">
        <f>SUM(H91:H93)</f>
        <v>0</v>
      </c>
      <c r="I94" s="66"/>
      <c r="J94" s="66"/>
      <c r="K94" s="143">
        <f>SUM(K91:K93)</f>
        <v>102.10000000000001</v>
      </c>
      <c r="L94" s="96"/>
      <c r="M94" s="97"/>
      <c r="N94" s="64">
        <f>SUM(N91:N93)</f>
        <v>300.465670840787</v>
      </c>
    </row>
    <row r="95" spans="2:14" s="4" customFormat="1" ht="15">
      <c r="B95" s="1"/>
      <c r="C95" s="68"/>
      <c r="D95" s="76"/>
      <c r="E95" s="68"/>
      <c r="F95" s="68"/>
      <c r="G95" s="69"/>
      <c r="H95" s="70"/>
      <c r="I95" s="68"/>
      <c r="J95" s="69"/>
      <c r="K95" s="69"/>
      <c r="L95" s="106"/>
      <c r="M95" s="69"/>
      <c r="N95" s="69"/>
    </row>
    <row r="96" spans="1:14" s="4" customFormat="1" ht="15.75">
      <c r="A96" s="166"/>
      <c r="B96" s="1"/>
      <c r="C96" s="68"/>
      <c r="D96" s="76"/>
      <c r="E96" s="68"/>
      <c r="F96" s="68"/>
      <c r="G96" s="69"/>
      <c r="H96" s="70"/>
      <c r="I96" s="68"/>
      <c r="J96" s="69"/>
      <c r="K96" s="69"/>
      <c r="L96" s="106"/>
      <c r="M96" s="69"/>
      <c r="N96" s="69"/>
    </row>
    <row r="97" spans="1:14" s="4" customFormat="1" ht="15.75">
      <c r="A97" s="168" t="s">
        <v>185</v>
      </c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</row>
    <row r="98" spans="2:14" s="4" customFormat="1" ht="15.75">
      <c r="B98" s="1"/>
      <c r="C98" s="68"/>
      <c r="D98" s="76"/>
      <c r="E98" s="68"/>
      <c r="F98" s="68"/>
      <c r="G98" s="69"/>
      <c r="H98" s="70"/>
      <c r="I98" s="68"/>
      <c r="J98" s="69"/>
      <c r="K98" s="69"/>
      <c r="L98" s="106"/>
      <c r="M98" s="69"/>
      <c r="N98" s="69"/>
    </row>
    <row r="99" spans="2:14" s="4" customFormat="1" ht="15">
      <c r="B99" s="1"/>
      <c r="C99" s="72" t="s">
        <v>5</v>
      </c>
      <c r="D99" s="72"/>
      <c r="E99" s="72"/>
      <c r="F99" s="72" t="s">
        <v>6</v>
      </c>
      <c r="G99" s="72"/>
      <c r="H99" s="72"/>
      <c r="I99" s="72" t="s">
        <v>7</v>
      </c>
      <c r="J99" s="72"/>
      <c r="K99" s="72"/>
      <c r="L99" s="72" t="s">
        <v>8</v>
      </c>
      <c r="M99" s="72"/>
      <c r="N99" s="72"/>
    </row>
    <row r="100" spans="1:14" s="4" customFormat="1" ht="60">
      <c r="A100" s="159" t="s">
        <v>9</v>
      </c>
      <c r="B100" s="25" t="s">
        <v>10</v>
      </c>
      <c r="C100" s="26" t="s">
        <v>11</v>
      </c>
      <c r="D100" s="27" t="s">
        <v>12</v>
      </c>
      <c r="E100" s="28" t="s">
        <v>13</v>
      </c>
      <c r="F100" s="26" t="s">
        <v>11</v>
      </c>
      <c r="G100" s="27" t="s">
        <v>12</v>
      </c>
      <c r="H100" s="28" t="s">
        <v>13</v>
      </c>
      <c r="I100" s="26" t="s">
        <v>11</v>
      </c>
      <c r="J100" s="27" t="s">
        <v>12</v>
      </c>
      <c r="K100" s="28" t="s">
        <v>13</v>
      </c>
      <c r="L100" s="50" t="s">
        <v>11</v>
      </c>
      <c r="M100" s="27" t="s">
        <v>12</v>
      </c>
      <c r="N100" s="28" t="s">
        <v>13</v>
      </c>
    </row>
    <row r="101" spans="1:14" s="4" customFormat="1" ht="15" customHeight="1">
      <c r="A101" s="167" t="s">
        <v>100</v>
      </c>
      <c r="B101" s="167"/>
      <c r="C101" s="167"/>
      <c r="D101" s="167"/>
      <c r="E101" s="167"/>
      <c r="F101" s="167"/>
      <c r="G101" s="167"/>
      <c r="H101" s="167"/>
      <c r="I101" s="167"/>
      <c r="J101" s="167"/>
      <c r="K101" s="170">
        <v>5766</v>
      </c>
      <c r="L101" s="171" t="s">
        <v>15</v>
      </c>
      <c r="M101" s="171"/>
      <c r="N101" s="170">
        <v>343</v>
      </c>
    </row>
    <row r="102" spans="1:14" s="4" customFormat="1" ht="14.25">
      <c r="A102" s="38" t="s">
        <v>101</v>
      </c>
      <c r="B102" s="39" t="s">
        <v>72</v>
      </c>
      <c r="C102" s="145">
        <f>'Almoxarifado-Junho_2021'!L102</f>
        <v>6</v>
      </c>
      <c r="D102" s="40">
        <f aca="true" t="shared" si="8" ref="D102:D107">_xlfn.IFERROR(ROUND(E102/C102,2),"-")</f>
        <v>2.17</v>
      </c>
      <c r="E102" s="94">
        <f>'Almoxarifado-Junho_2021'!N102</f>
        <v>13.019999999999996</v>
      </c>
      <c r="F102" s="155"/>
      <c r="G102" s="161"/>
      <c r="H102" s="40">
        <f aca="true" t="shared" si="9" ref="H102:H107">F102*G102</f>
        <v>0</v>
      </c>
      <c r="I102" s="41">
        <v>6</v>
      </c>
      <c r="J102" s="165">
        <v>2.17</v>
      </c>
      <c r="K102" s="58">
        <f aca="true" t="shared" si="10" ref="K102:K107">I102*J102</f>
        <v>13.02</v>
      </c>
      <c r="L102" s="59">
        <f aca="true" t="shared" si="11" ref="L102:L107">C102+F102-I102</f>
        <v>0</v>
      </c>
      <c r="M102" s="40" t="str">
        <f aca="true" t="shared" si="12" ref="M102:M107">_xlfn.IFERROR(ROUND(N102/L102,2),"-")</f>
        <v>-</v>
      </c>
      <c r="N102" s="40">
        <f aca="true" t="shared" si="13" ref="N102:N107">E102+H102-K102</f>
        <v>0</v>
      </c>
    </row>
    <row r="103" spans="1:14" s="4" customFormat="1" ht="14.25">
      <c r="A103" s="38" t="s">
        <v>103</v>
      </c>
      <c r="B103" s="39" t="s">
        <v>72</v>
      </c>
      <c r="C103" s="145">
        <f>'Almoxarifado-Junho_2021'!L103</f>
        <v>72</v>
      </c>
      <c r="D103" s="40">
        <f t="shared" si="8"/>
        <v>3.48</v>
      </c>
      <c r="E103" s="94">
        <f>'Almoxarifado-Junho_2021'!N103</f>
        <v>250.56</v>
      </c>
      <c r="F103" s="155"/>
      <c r="G103" s="161"/>
      <c r="H103" s="40">
        <f t="shared" si="9"/>
        <v>0</v>
      </c>
      <c r="I103" s="155"/>
      <c r="J103" s="156"/>
      <c r="K103" s="58">
        <f t="shared" si="10"/>
        <v>0</v>
      </c>
      <c r="L103" s="59">
        <f t="shared" si="11"/>
        <v>72</v>
      </c>
      <c r="M103" s="40">
        <f t="shared" si="12"/>
        <v>3.48</v>
      </c>
      <c r="N103" s="40">
        <f t="shared" si="13"/>
        <v>250.56</v>
      </c>
    </row>
    <row r="104" spans="1:14" s="4" customFormat="1" ht="14.25">
      <c r="A104" s="38" t="s">
        <v>104</v>
      </c>
      <c r="B104" s="39" t="s">
        <v>72</v>
      </c>
      <c r="C104" s="145">
        <f>'Almoxarifado-Junho_2021'!L104</f>
        <v>0</v>
      </c>
      <c r="D104" s="40" t="str">
        <f t="shared" si="8"/>
        <v>-</v>
      </c>
      <c r="E104" s="94">
        <f>'Almoxarifado-Junho_2021'!N104</f>
        <v>0</v>
      </c>
      <c r="F104" s="155"/>
      <c r="G104" s="161"/>
      <c r="H104" s="40">
        <f t="shared" si="9"/>
        <v>0</v>
      </c>
      <c r="I104" s="155"/>
      <c r="J104" s="156"/>
      <c r="K104" s="58">
        <f t="shared" si="10"/>
        <v>0</v>
      </c>
      <c r="L104" s="59">
        <f t="shared" si="11"/>
        <v>0</v>
      </c>
      <c r="M104" s="40" t="str">
        <f t="shared" si="12"/>
        <v>-</v>
      </c>
      <c r="N104" s="40">
        <f t="shared" si="13"/>
        <v>0</v>
      </c>
    </row>
    <row r="105" spans="1:14" s="4" customFormat="1" ht="28.5">
      <c r="A105" s="38" t="s">
        <v>105</v>
      </c>
      <c r="B105" s="39" t="s">
        <v>18</v>
      </c>
      <c r="C105" s="145">
        <f>'Almoxarifado-Junho_2021'!L105</f>
        <v>4</v>
      </c>
      <c r="D105" s="40">
        <f t="shared" si="8"/>
        <v>16.95</v>
      </c>
      <c r="E105" s="94">
        <f>'Almoxarifado-Junho_2021'!N105</f>
        <v>67.8</v>
      </c>
      <c r="F105" s="155"/>
      <c r="G105" s="161"/>
      <c r="H105" s="40">
        <f t="shared" si="9"/>
        <v>0</v>
      </c>
      <c r="I105" s="155"/>
      <c r="J105" s="156"/>
      <c r="K105" s="58">
        <f t="shared" si="10"/>
        <v>0</v>
      </c>
      <c r="L105" s="59">
        <f t="shared" si="11"/>
        <v>4</v>
      </c>
      <c r="M105" s="40">
        <f t="shared" si="12"/>
        <v>16.95</v>
      </c>
      <c r="N105" s="40">
        <f t="shared" si="13"/>
        <v>67.8</v>
      </c>
    </row>
    <row r="106" spans="1:14" s="4" customFormat="1" ht="28.5">
      <c r="A106" s="38" t="s">
        <v>106</v>
      </c>
      <c r="B106" s="39" t="s">
        <v>18</v>
      </c>
      <c r="C106" s="145">
        <f>'Almoxarifado-Junho_2021'!L106</f>
        <v>1</v>
      </c>
      <c r="D106" s="40">
        <f t="shared" si="8"/>
        <v>40.99</v>
      </c>
      <c r="E106" s="94">
        <f>'Almoxarifado-Junho_2021'!N106</f>
        <v>40.99</v>
      </c>
      <c r="F106" s="155"/>
      <c r="G106" s="161"/>
      <c r="H106" s="40">
        <f t="shared" si="9"/>
        <v>0</v>
      </c>
      <c r="I106" s="155"/>
      <c r="J106" s="156"/>
      <c r="K106" s="58">
        <f t="shared" si="10"/>
        <v>0</v>
      </c>
      <c r="L106" s="59">
        <f t="shared" si="11"/>
        <v>1</v>
      </c>
      <c r="M106" s="40">
        <f t="shared" si="12"/>
        <v>40.99</v>
      </c>
      <c r="N106" s="40">
        <f t="shared" si="13"/>
        <v>40.99</v>
      </c>
    </row>
    <row r="107" spans="1:14" s="4" customFormat="1" ht="15">
      <c r="A107" s="43" t="s">
        <v>107</v>
      </c>
      <c r="B107" s="39" t="s">
        <v>18</v>
      </c>
      <c r="C107" s="145">
        <f>'Almoxarifado-Junho_2021'!L107</f>
        <v>1</v>
      </c>
      <c r="D107" s="40">
        <f t="shared" si="8"/>
        <v>101.87</v>
      </c>
      <c r="E107" s="94">
        <f>'Almoxarifado-Junho_2021'!N107</f>
        <v>101.87</v>
      </c>
      <c r="F107" s="155"/>
      <c r="G107" s="161"/>
      <c r="H107" s="45">
        <f t="shared" si="9"/>
        <v>0</v>
      </c>
      <c r="I107" s="155"/>
      <c r="J107" s="156"/>
      <c r="K107" s="60">
        <f t="shared" si="10"/>
        <v>0</v>
      </c>
      <c r="L107" s="59">
        <f t="shared" si="11"/>
        <v>1</v>
      </c>
      <c r="M107" s="40">
        <f t="shared" si="12"/>
        <v>101.87</v>
      </c>
      <c r="N107" s="45">
        <f t="shared" si="13"/>
        <v>101.87</v>
      </c>
    </row>
    <row r="108" spans="1:14" s="4" customFormat="1" ht="15.75">
      <c r="A108" s="143" t="s">
        <v>108</v>
      </c>
      <c r="B108" s="65"/>
      <c r="C108" s="66"/>
      <c r="D108" s="65"/>
      <c r="E108" s="64">
        <f>SUM(E102:E107)</f>
        <v>474.24</v>
      </c>
      <c r="F108" s="66"/>
      <c r="G108" s="66"/>
      <c r="H108" s="64">
        <f>SUM(H102:H107)</f>
        <v>0</v>
      </c>
      <c r="I108" s="66"/>
      <c r="J108" s="66"/>
      <c r="K108" s="143">
        <f>SUM(K102:K107)</f>
        <v>13.02</v>
      </c>
      <c r="L108" s="96"/>
      <c r="M108" s="109"/>
      <c r="N108" s="64">
        <f>SUM(N102:N107)</f>
        <v>461.22</v>
      </c>
    </row>
    <row r="109" spans="1:14" s="4" customFormat="1" ht="1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172"/>
      <c r="M109" s="86"/>
      <c r="N109" s="86"/>
    </row>
    <row r="110" spans="1:14" s="4" customFormat="1" ht="15.7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172"/>
      <c r="M110" s="86"/>
      <c r="N110" s="86"/>
    </row>
    <row r="111" spans="1:14" s="4" customFormat="1" ht="15">
      <c r="A111" s="86"/>
      <c r="B111" s="86"/>
      <c r="C111" s="72" t="s">
        <v>5</v>
      </c>
      <c r="D111" s="72"/>
      <c r="E111" s="72"/>
      <c r="F111" s="72" t="s">
        <v>6</v>
      </c>
      <c r="G111" s="72"/>
      <c r="H111" s="72"/>
      <c r="I111" s="72" t="s">
        <v>7</v>
      </c>
      <c r="J111" s="72"/>
      <c r="K111" s="72"/>
      <c r="L111" s="72" t="s">
        <v>8</v>
      </c>
      <c r="M111" s="72"/>
      <c r="N111" s="72"/>
    </row>
    <row r="112" spans="1:14" s="4" customFormat="1" ht="60">
      <c r="A112" s="159" t="s">
        <v>9</v>
      </c>
      <c r="B112" s="25" t="s">
        <v>10</v>
      </c>
      <c r="C112" s="26" t="s">
        <v>11</v>
      </c>
      <c r="D112" s="27" t="s">
        <v>12</v>
      </c>
      <c r="E112" s="28" t="s">
        <v>13</v>
      </c>
      <c r="F112" s="26" t="s">
        <v>11</v>
      </c>
      <c r="G112" s="27" t="s">
        <v>12</v>
      </c>
      <c r="H112" s="28" t="s">
        <v>13</v>
      </c>
      <c r="I112" s="26" t="s">
        <v>11</v>
      </c>
      <c r="J112" s="27" t="s">
        <v>12</v>
      </c>
      <c r="K112" s="28" t="s">
        <v>13</v>
      </c>
      <c r="L112" s="50" t="s">
        <v>11</v>
      </c>
      <c r="M112" s="27" t="s">
        <v>12</v>
      </c>
      <c r="N112" s="28" t="s">
        <v>13</v>
      </c>
    </row>
    <row r="113" spans="1:14" s="4" customFormat="1" ht="15" customHeight="1">
      <c r="A113" s="167" t="s">
        <v>109</v>
      </c>
      <c r="B113" s="167"/>
      <c r="C113" s="167"/>
      <c r="D113" s="167"/>
      <c r="E113" s="167"/>
      <c r="F113" s="167"/>
      <c r="G113" s="167"/>
      <c r="H113" s="167"/>
      <c r="I113" s="167"/>
      <c r="J113" s="167"/>
      <c r="K113" s="170">
        <v>5756</v>
      </c>
      <c r="L113" s="171" t="s">
        <v>15</v>
      </c>
      <c r="M113" s="171"/>
      <c r="N113" s="170">
        <v>343</v>
      </c>
    </row>
    <row r="114" spans="1:14" s="4" customFormat="1" ht="28.5">
      <c r="A114" s="38" t="s">
        <v>110</v>
      </c>
      <c r="B114" s="39" t="s">
        <v>18</v>
      </c>
      <c r="C114" s="145">
        <f>'Almoxarifado-Junho_2021'!L114</f>
        <v>0</v>
      </c>
      <c r="D114" s="40" t="str">
        <f aca="true" t="shared" si="14" ref="D114:D121">_xlfn.IFERROR(ROUND(E114/C114,2),"-")</f>
        <v>-</v>
      </c>
      <c r="E114" s="94">
        <f>'Almoxarifado-Junho_2021'!N114</f>
        <v>0</v>
      </c>
      <c r="F114" s="155"/>
      <c r="G114" s="161"/>
      <c r="H114" s="40">
        <f aca="true" t="shared" si="15" ref="H114:H121">F114*G114</f>
        <v>0</v>
      </c>
      <c r="I114" s="155"/>
      <c r="J114" s="156"/>
      <c r="K114" s="58">
        <f aca="true" t="shared" si="16" ref="K114:K121">I114*J114</f>
        <v>0</v>
      </c>
      <c r="L114" s="59">
        <f aca="true" t="shared" si="17" ref="L114:L121">C114+F114-I114</f>
        <v>0</v>
      </c>
      <c r="M114" s="40" t="str">
        <f aca="true" t="shared" si="18" ref="M114:M121">_xlfn.IFERROR(ROUND(N114/L114,2),"-")</f>
        <v>-</v>
      </c>
      <c r="N114" s="40">
        <f aca="true" t="shared" si="19" ref="N114:N121">E114+H114-K114</f>
        <v>0</v>
      </c>
    </row>
    <row r="115" spans="1:14" s="4" customFormat="1" ht="14.25">
      <c r="A115" s="38" t="s">
        <v>111</v>
      </c>
      <c r="B115" s="39" t="s">
        <v>72</v>
      </c>
      <c r="C115" s="145">
        <f>'Almoxarifado-Junho_2021'!L115</f>
        <v>1</v>
      </c>
      <c r="D115" s="40">
        <f t="shared" si="14"/>
        <v>21.4</v>
      </c>
      <c r="E115" s="94">
        <f>'Almoxarifado-Junho_2021'!N115</f>
        <v>21.400000000000006</v>
      </c>
      <c r="F115" s="155"/>
      <c r="G115" s="161"/>
      <c r="H115" s="40">
        <f t="shared" si="15"/>
        <v>0</v>
      </c>
      <c r="I115" s="41">
        <v>1</v>
      </c>
      <c r="J115" s="165">
        <v>21.4</v>
      </c>
      <c r="K115" s="58">
        <f t="shared" si="16"/>
        <v>21.4</v>
      </c>
      <c r="L115" s="59">
        <f t="shared" si="17"/>
        <v>0</v>
      </c>
      <c r="M115" s="40" t="str">
        <f t="shared" si="18"/>
        <v>-</v>
      </c>
      <c r="N115" s="40">
        <f t="shared" si="19"/>
        <v>0</v>
      </c>
    </row>
    <row r="116" spans="1:14" s="4" customFormat="1" ht="14.25">
      <c r="A116" s="169" t="s">
        <v>163</v>
      </c>
      <c r="B116" s="39" t="s">
        <v>72</v>
      </c>
      <c r="C116" s="145">
        <f>'Almoxarifado-Junho_2021'!L116</f>
        <v>12</v>
      </c>
      <c r="D116" s="40">
        <f t="shared" si="14"/>
        <v>3.2</v>
      </c>
      <c r="E116" s="94">
        <f>'Almoxarifado-Junho_2021'!N116</f>
        <v>38.39999999999999</v>
      </c>
      <c r="F116" s="155"/>
      <c r="G116" s="161"/>
      <c r="H116" s="40">
        <f t="shared" si="15"/>
        <v>0</v>
      </c>
      <c r="I116" s="41">
        <v>12</v>
      </c>
      <c r="J116" s="165">
        <v>3.2</v>
      </c>
      <c r="K116" s="58">
        <f t="shared" si="16"/>
        <v>38.400000000000006</v>
      </c>
      <c r="L116" s="59">
        <f t="shared" si="17"/>
        <v>0</v>
      </c>
      <c r="M116" s="40" t="str">
        <f t="shared" si="18"/>
        <v>-</v>
      </c>
      <c r="N116" s="40">
        <f t="shared" si="19"/>
        <v>0</v>
      </c>
    </row>
    <row r="117" spans="1:14" s="4" customFormat="1" ht="14.25">
      <c r="A117" s="38" t="s">
        <v>112</v>
      </c>
      <c r="B117" s="39" t="s">
        <v>72</v>
      </c>
      <c r="C117" s="145">
        <f>'Almoxarifado-Junho_2021'!L117</f>
        <v>0</v>
      </c>
      <c r="D117" s="40" t="str">
        <f t="shared" si="14"/>
        <v>-</v>
      </c>
      <c r="E117" s="94">
        <f>'Almoxarifado-Junho_2021'!N117</f>
        <v>0</v>
      </c>
      <c r="F117" s="155"/>
      <c r="G117" s="161"/>
      <c r="H117" s="40">
        <f t="shared" si="15"/>
        <v>0</v>
      </c>
      <c r="I117" s="155"/>
      <c r="J117" s="156"/>
      <c r="K117" s="58">
        <f t="shared" si="16"/>
        <v>0</v>
      </c>
      <c r="L117" s="59">
        <f t="shared" si="17"/>
        <v>0</v>
      </c>
      <c r="M117" s="40" t="str">
        <f t="shared" si="18"/>
        <v>-</v>
      </c>
      <c r="N117" s="40">
        <f t="shared" si="19"/>
        <v>0</v>
      </c>
    </row>
    <row r="118" spans="1:14" s="4" customFormat="1" ht="14.25">
      <c r="A118" s="38" t="s">
        <v>113</v>
      </c>
      <c r="B118" s="39" t="s">
        <v>72</v>
      </c>
      <c r="C118" s="145">
        <f>'Almoxarifado-Junho_2021'!L118</f>
        <v>0</v>
      </c>
      <c r="D118" s="40" t="str">
        <f t="shared" si="14"/>
        <v>-</v>
      </c>
      <c r="E118" s="94">
        <f>'Almoxarifado-Junho_2021'!N118</f>
        <v>0</v>
      </c>
      <c r="F118" s="41">
        <v>800</v>
      </c>
      <c r="G118" s="42">
        <v>1.27</v>
      </c>
      <c r="H118" s="40">
        <f t="shared" si="15"/>
        <v>1016</v>
      </c>
      <c r="I118" s="155"/>
      <c r="J118" s="156"/>
      <c r="K118" s="58">
        <f t="shared" si="16"/>
        <v>0</v>
      </c>
      <c r="L118" s="59">
        <f t="shared" si="17"/>
        <v>800</v>
      </c>
      <c r="M118" s="40">
        <f t="shared" si="18"/>
        <v>1.27</v>
      </c>
      <c r="N118" s="40">
        <f t="shared" si="19"/>
        <v>1016</v>
      </c>
    </row>
    <row r="119" spans="1:14" s="4" customFormat="1" ht="14.25">
      <c r="A119" s="38" t="s">
        <v>114</v>
      </c>
      <c r="B119" s="39" t="s">
        <v>115</v>
      </c>
      <c r="C119" s="145">
        <f>'Almoxarifado-Junho_2021'!L119</f>
        <v>1</v>
      </c>
      <c r="D119" s="40">
        <f t="shared" si="14"/>
        <v>12.55</v>
      </c>
      <c r="E119" s="94">
        <f>'Almoxarifado-Junho_2021'!N119</f>
        <v>12.55</v>
      </c>
      <c r="F119" s="155"/>
      <c r="G119" s="161"/>
      <c r="H119" s="40">
        <f t="shared" si="15"/>
        <v>0</v>
      </c>
      <c r="I119" s="155"/>
      <c r="J119" s="156"/>
      <c r="K119" s="58">
        <f t="shared" si="16"/>
        <v>0</v>
      </c>
      <c r="L119" s="59">
        <f t="shared" si="17"/>
        <v>1</v>
      </c>
      <c r="M119" s="40">
        <f t="shared" si="18"/>
        <v>12.55</v>
      </c>
      <c r="N119" s="40">
        <f t="shared" si="19"/>
        <v>12.55</v>
      </c>
    </row>
    <row r="120" spans="1:14" s="4" customFormat="1" ht="14.25">
      <c r="A120" s="38" t="s">
        <v>116</v>
      </c>
      <c r="B120" s="39" t="s">
        <v>115</v>
      </c>
      <c r="C120" s="145">
        <f>'Almoxarifado-Junho_2021'!L120</f>
        <v>0</v>
      </c>
      <c r="D120" s="40" t="str">
        <f t="shared" si="14"/>
        <v>-</v>
      </c>
      <c r="E120" s="94">
        <f>'Almoxarifado-Junho_2021'!N120</f>
        <v>0</v>
      </c>
      <c r="F120" s="155"/>
      <c r="G120" s="161"/>
      <c r="H120" s="40">
        <f t="shared" si="15"/>
        <v>0</v>
      </c>
      <c r="I120" s="155"/>
      <c r="J120" s="156"/>
      <c r="K120" s="58">
        <f t="shared" si="16"/>
        <v>0</v>
      </c>
      <c r="L120" s="59">
        <f t="shared" si="17"/>
        <v>0</v>
      </c>
      <c r="M120" s="40" t="str">
        <f t="shared" si="18"/>
        <v>-</v>
      </c>
      <c r="N120" s="40">
        <f t="shared" si="19"/>
        <v>0</v>
      </c>
    </row>
    <row r="121" spans="1:14" s="4" customFormat="1" ht="15">
      <c r="A121" s="43" t="s">
        <v>117</v>
      </c>
      <c r="B121" s="39" t="s">
        <v>72</v>
      </c>
      <c r="C121" s="145">
        <f>'Almoxarifado-Junho_2021'!L121</f>
        <v>3</v>
      </c>
      <c r="D121" s="40">
        <f t="shared" si="14"/>
        <v>28.9</v>
      </c>
      <c r="E121" s="94">
        <f>'Almoxarifado-Junho_2021'!N121</f>
        <v>86.7</v>
      </c>
      <c r="F121" s="155"/>
      <c r="G121" s="161"/>
      <c r="H121" s="45">
        <f t="shared" si="15"/>
        <v>0</v>
      </c>
      <c r="I121" s="155"/>
      <c r="J121" s="156"/>
      <c r="K121" s="60">
        <f t="shared" si="16"/>
        <v>0</v>
      </c>
      <c r="L121" s="59">
        <f t="shared" si="17"/>
        <v>3</v>
      </c>
      <c r="M121" s="40">
        <f t="shared" si="18"/>
        <v>28.9</v>
      </c>
      <c r="N121" s="45">
        <f t="shared" si="19"/>
        <v>86.7</v>
      </c>
    </row>
    <row r="122" spans="1:14" s="4" customFormat="1" ht="15.75">
      <c r="A122" s="143" t="s">
        <v>118</v>
      </c>
      <c r="B122" s="65"/>
      <c r="C122" s="66"/>
      <c r="D122" s="65"/>
      <c r="E122" s="64">
        <f>SUM(E114:E121)</f>
        <v>159.05</v>
      </c>
      <c r="F122" s="66"/>
      <c r="G122" s="66"/>
      <c r="H122" s="143">
        <f>SUM(H114:H121)</f>
        <v>1016</v>
      </c>
      <c r="I122" s="66"/>
      <c r="J122" s="66"/>
      <c r="K122" s="143">
        <f>SUM(K114:K121)</f>
        <v>59.800000000000004</v>
      </c>
      <c r="L122" s="96"/>
      <c r="M122" s="109"/>
      <c r="N122" s="64">
        <f>SUM(N114:N121)</f>
        <v>1115.25</v>
      </c>
    </row>
    <row r="123" spans="1:14" s="4" customFormat="1" ht="1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172"/>
      <c r="M123" s="86"/>
      <c r="N123" s="86"/>
    </row>
    <row r="124" spans="1:14" s="4" customFormat="1" ht="1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172"/>
      <c r="M124" s="86"/>
      <c r="N124" s="86"/>
    </row>
    <row r="125" spans="1:14" s="4" customFormat="1" ht="15">
      <c r="A125" s="86"/>
      <c r="B125" s="86"/>
      <c r="C125" s="88" t="s">
        <v>5</v>
      </c>
      <c r="D125" s="88"/>
      <c r="E125" s="88"/>
      <c r="F125" s="89" t="s">
        <v>6</v>
      </c>
      <c r="G125" s="89"/>
      <c r="H125" s="89"/>
      <c r="I125" s="89" t="s">
        <v>7</v>
      </c>
      <c r="J125" s="89"/>
      <c r="K125" s="89"/>
      <c r="L125" s="111" t="s">
        <v>8</v>
      </c>
      <c r="M125" s="111"/>
      <c r="N125" s="111"/>
    </row>
    <row r="126" spans="1:14" s="4" customFormat="1" ht="60">
      <c r="A126" s="159" t="s">
        <v>9</v>
      </c>
      <c r="B126" s="90" t="s">
        <v>10</v>
      </c>
      <c r="C126" s="91" t="s">
        <v>11</v>
      </c>
      <c r="D126" s="27" t="s">
        <v>12</v>
      </c>
      <c r="E126" s="27" t="s">
        <v>13</v>
      </c>
      <c r="F126" s="91" t="s">
        <v>11</v>
      </c>
      <c r="G126" s="27" t="s">
        <v>12</v>
      </c>
      <c r="H126" s="27" t="s">
        <v>13</v>
      </c>
      <c r="I126" s="91" t="s">
        <v>11</v>
      </c>
      <c r="J126" s="27" t="s">
        <v>12</v>
      </c>
      <c r="K126" s="27" t="s">
        <v>13</v>
      </c>
      <c r="L126" s="112" t="s">
        <v>11</v>
      </c>
      <c r="M126" s="27" t="s">
        <v>12</v>
      </c>
      <c r="N126" s="28" t="s">
        <v>13</v>
      </c>
    </row>
    <row r="127" spans="1:14" s="4" customFormat="1" ht="15" customHeight="1">
      <c r="A127" s="167" t="s">
        <v>172</v>
      </c>
      <c r="B127" s="167"/>
      <c r="C127" s="167"/>
      <c r="D127" s="167"/>
      <c r="E127" s="167"/>
      <c r="F127" s="167"/>
      <c r="G127" s="167"/>
      <c r="H127" s="167"/>
      <c r="I127" s="167"/>
      <c r="J127" s="167"/>
      <c r="K127" s="170">
        <v>5759</v>
      </c>
      <c r="L127" s="171" t="s">
        <v>15</v>
      </c>
      <c r="M127" s="171"/>
      <c r="N127" s="170">
        <v>343</v>
      </c>
    </row>
    <row r="128" spans="1:14" s="4" customFormat="1" ht="14.25">
      <c r="A128" s="87" t="s">
        <v>168</v>
      </c>
      <c r="B128" s="113" t="s">
        <v>18</v>
      </c>
      <c r="C128" s="145">
        <f>'Almoxarifado-Junho_2021'!L128</f>
        <v>0</v>
      </c>
      <c r="D128" s="40" t="str">
        <f aca="true" t="shared" si="20" ref="D128:D140">_xlfn.IFERROR(ROUND(E128/C128,2),"-")</f>
        <v>-</v>
      </c>
      <c r="E128" s="94">
        <f>'Almoxarifado-Junho_2021'!N128</f>
        <v>0</v>
      </c>
      <c r="F128" s="155"/>
      <c r="G128" s="161"/>
      <c r="H128" s="40">
        <f aca="true" t="shared" si="21" ref="H128:H140">F128*G128</f>
        <v>0</v>
      </c>
      <c r="I128" s="173"/>
      <c r="J128" s="173"/>
      <c r="K128" s="58">
        <f aca="true" t="shared" si="22" ref="K128:K140">I128*J128</f>
        <v>0</v>
      </c>
      <c r="L128" s="59">
        <f aca="true" t="shared" si="23" ref="L128:L140">C128+F128-I128</f>
        <v>0</v>
      </c>
      <c r="M128" s="40" t="str">
        <f aca="true" t="shared" si="24" ref="M128:M140">_xlfn.IFERROR(ROUND(N128/L128,2),"-")</f>
        <v>-</v>
      </c>
      <c r="N128" s="40">
        <f aca="true" t="shared" si="25" ref="N128:N140">E128+H128-K128</f>
        <v>0</v>
      </c>
    </row>
    <row r="129" spans="1:14" s="4" customFormat="1" ht="14.25">
      <c r="A129" s="87" t="s">
        <v>191</v>
      </c>
      <c r="B129" s="113" t="s">
        <v>18</v>
      </c>
      <c r="C129" s="145">
        <f>'Almoxarifado-Junho_2021'!L129</f>
        <v>4</v>
      </c>
      <c r="D129" s="40">
        <f t="shared" si="20"/>
        <v>11.99</v>
      </c>
      <c r="E129" s="94">
        <f>'Almoxarifado-Junho_2021'!N129</f>
        <v>47.96</v>
      </c>
      <c r="F129" s="155"/>
      <c r="G129" s="161"/>
      <c r="H129" s="40">
        <f t="shared" si="21"/>
        <v>0</v>
      </c>
      <c r="I129" s="173"/>
      <c r="J129" s="173"/>
      <c r="K129" s="58">
        <f t="shared" si="22"/>
        <v>0</v>
      </c>
      <c r="L129" s="59">
        <f t="shared" si="23"/>
        <v>4</v>
      </c>
      <c r="M129" s="40">
        <f t="shared" si="24"/>
        <v>11.99</v>
      </c>
      <c r="N129" s="40">
        <f t="shared" si="25"/>
        <v>47.96</v>
      </c>
    </row>
    <row r="130" spans="1:14" s="4" customFormat="1" ht="14.25">
      <c r="A130" s="87" t="s">
        <v>192</v>
      </c>
      <c r="B130" s="113" t="s">
        <v>18</v>
      </c>
      <c r="C130" s="145">
        <f>'Almoxarifado-Junho_2021'!L130</f>
        <v>26</v>
      </c>
      <c r="D130" s="40">
        <f t="shared" si="20"/>
        <v>11.99</v>
      </c>
      <c r="E130" s="94">
        <f>'Almoxarifado-Junho_2021'!N130</f>
        <v>311.74</v>
      </c>
      <c r="F130" s="155"/>
      <c r="G130" s="161"/>
      <c r="H130" s="40">
        <f t="shared" si="21"/>
        <v>0</v>
      </c>
      <c r="I130" s="174">
        <v>2</v>
      </c>
      <c r="J130" s="174">
        <v>11.99</v>
      </c>
      <c r="K130" s="58">
        <f t="shared" si="22"/>
        <v>23.98</v>
      </c>
      <c r="L130" s="59">
        <f t="shared" si="23"/>
        <v>24</v>
      </c>
      <c r="M130" s="40">
        <f t="shared" si="24"/>
        <v>11.99</v>
      </c>
      <c r="N130" s="40">
        <f t="shared" si="25"/>
        <v>287.76</v>
      </c>
    </row>
    <row r="131" spans="1:14" s="4" customFormat="1" ht="14.25">
      <c r="A131" s="38" t="s">
        <v>120</v>
      </c>
      <c r="B131" s="39" t="s">
        <v>121</v>
      </c>
      <c r="C131" s="145">
        <f>'Almoxarifado-Junho_2021'!L131</f>
        <v>0</v>
      </c>
      <c r="D131" s="40" t="str">
        <f t="shared" si="20"/>
        <v>-</v>
      </c>
      <c r="E131" s="94">
        <f>'Almoxarifado-Junho_2021'!N131</f>
        <v>0</v>
      </c>
      <c r="F131" s="155"/>
      <c r="G131" s="161"/>
      <c r="H131" s="40">
        <f t="shared" si="21"/>
        <v>0</v>
      </c>
      <c r="I131" s="41"/>
      <c r="J131" s="165"/>
      <c r="K131" s="58">
        <f t="shared" si="22"/>
        <v>0</v>
      </c>
      <c r="L131" s="59">
        <f t="shared" si="23"/>
        <v>0</v>
      </c>
      <c r="M131" s="40" t="str">
        <f t="shared" si="24"/>
        <v>-</v>
      </c>
      <c r="N131" s="40">
        <f t="shared" si="25"/>
        <v>0</v>
      </c>
    </row>
    <row r="132" spans="1:14" s="4" customFormat="1" ht="14.25">
      <c r="A132" s="38" t="s">
        <v>122</v>
      </c>
      <c r="B132" s="39" t="s">
        <v>18</v>
      </c>
      <c r="C132" s="145">
        <f>'Almoxarifado-Junho_2021'!L132</f>
        <v>0</v>
      </c>
      <c r="D132" s="40" t="str">
        <f t="shared" si="20"/>
        <v>-</v>
      </c>
      <c r="E132" s="94">
        <f>'Almoxarifado-Junho_2021'!N132</f>
        <v>0</v>
      </c>
      <c r="F132" s="155"/>
      <c r="G132" s="161"/>
      <c r="H132" s="40">
        <f t="shared" si="21"/>
        <v>0</v>
      </c>
      <c r="I132" s="41"/>
      <c r="J132" s="165"/>
      <c r="K132" s="58">
        <f t="shared" si="22"/>
        <v>0</v>
      </c>
      <c r="L132" s="59">
        <f t="shared" si="23"/>
        <v>0</v>
      </c>
      <c r="M132" s="40" t="str">
        <f t="shared" si="24"/>
        <v>-</v>
      </c>
      <c r="N132" s="40">
        <f t="shared" si="25"/>
        <v>0</v>
      </c>
    </row>
    <row r="133" spans="1:14" s="4" customFormat="1" ht="14.25">
      <c r="A133" s="38" t="s">
        <v>123</v>
      </c>
      <c r="B133" s="39" t="s">
        <v>18</v>
      </c>
      <c r="C133" s="145">
        <f>'Almoxarifado-Junho_2021'!L133</f>
        <v>0</v>
      </c>
      <c r="D133" s="40" t="str">
        <f t="shared" si="20"/>
        <v>-</v>
      </c>
      <c r="E133" s="94">
        <f>'Almoxarifado-Junho_2021'!N133</f>
        <v>0</v>
      </c>
      <c r="F133" s="155"/>
      <c r="G133" s="161"/>
      <c r="H133" s="40">
        <f t="shared" si="21"/>
        <v>0</v>
      </c>
      <c r="I133" s="41"/>
      <c r="J133" s="165"/>
      <c r="K133" s="58">
        <f t="shared" si="22"/>
        <v>0</v>
      </c>
      <c r="L133" s="59">
        <f t="shared" si="23"/>
        <v>0</v>
      </c>
      <c r="M133" s="40" t="str">
        <f t="shared" si="24"/>
        <v>-</v>
      </c>
      <c r="N133" s="40">
        <f t="shared" si="25"/>
        <v>0</v>
      </c>
    </row>
    <row r="134" spans="1:14" s="4" customFormat="1" ht="14.25">
      <c r="A134" s="38" t="s">
        <v>124</v>
      </c>
      <c r="B134" s="39" t="s">
        <v>18</v>
      </c>
      <c r="C134" s="145">
        <f>'Almoxarifado-Junho_2021'!L134</f>
        <v>4</v>
      </c>
      <c r="D134" s="40">
        <f t="shared" si="20"/>
        <v>2.95</v>
      </c>
      <c r="E134" s="94">
        <f>'Almoxarifado-Junho_2021'!N134</f>
        <v>11.799999999999997</v>
      </c>
      <c r="F134" s="155"/>
      <c r="G134" s="161"/>
      <c r="H134" s="40">
        <f t="shared" si="21"/>
        <v>0</v>
      </c>
      <c r="I134" s="41"/>
      <c r="J134" s="165"/>
      <c r="K134" s="58">
        <f t="shared" si="22"/>
        <v>0</v>
      </c>
      <c r="L134" s="59">
        <f t="shared" si="23"/>
        <v>4</v>
      </c>
      <c r="M134" s="40">
        <f t="shared" si="24"/>
        <v>2.95</v>
      </c>
      <c r="N134" s="40">
        <f t="shared" si="25"/>
        <v>11.799999999999997</v>
      </c>
    </row>
    <row r="135" spans="1:14" s="4" customFormat="1" ht="14.25">
      <c r="A135" s="38" t="s">
        <v>125</v>
      </c>
      <c r="B135" s="39" t="s">
        <v>18</v>
      </c>
      <c r="C135" s="145">
        <f>'Almoxarifado-Junho_2021'!L135</f>
        <v>13</v>
      </c>
      <c r="D135" s="40">
        <f t="shared" si="20"/>
        <v>1.75</v>
      </c>
      <c r="E135" s="94">
        <f>'Almoxarifado-Junho_2021'!N135</f>
        <v>22.75</v>
      </c>
      <c r="F135" s="155"/>
      <c r="G135" s="161"/>
      <c r="H135" s="40">
        <f t="shared" si="21"/>
        <v>0</v>
      </c>
      <c r="I135" s="41"/>
      <c r="J135" s="165"/>
      <c r="K135" s="58">
        <f t="shared" si="22"/>
        <v>0</v>
      </c>
      <c r="L135" s="59">
        <f t="shared" si="23"/>
        <v>13</v>
      </c>
      <c r="M135" s="40">
        <f t="shared" si="24"/>
        <v>1.75</v>
      </c>
      <c r="N135" s="40">
        <f t="shared" si="25"/>
        <v>22.75</v>
      </c>
    </row>
    <row r="136" spans="1:14" s="4" customFormat="1" ht="14.25">
      <c r="A136" s="38" t="s">
        <v>126</v>
      </c>
      <c r="B136" s="39" t="s">
        <v>18</v>
      </c>
      <c r="C136" s="145">
        <f>'Almoxarifado-Junho_2021'!L136</f>
        <v>1</v>
      </c>
      <c r="D136" s="40">
        <f t="shared" si="20"/>
        <v>24.5</v>
      </c>
      <c r="E136" s="94">
        <f>'Almoxarifado-Junho_2021'!N136</f>
        <v>24.5</v>
      </c>
      <c r="F136" s="155"/>
      <c r="G136" s="161"/>
      <c r="H136" s="40">
        <f t="shared" si="21"/>
        <v>0</v>
      </c>
      <c r="I136" s="41"/>
      <c r="J136" s="165"/>
      <c r="K136" s="58">
        <f t="shared" si="22"/>
        <v>0</v>
      </c>
      <c r="L136" s="59">
        <f t="shared" si="23"/>
        <v>1</v>
      </c>
      <c r="M136" s="40">
        <f t="shared" si="24"/>
        <v>24.5</v>
      </c>
      <c r="N136" s="40">
        <f t="shared" si="25"/>
        <v>24.5</v>
      </c>
    </row>
    <row r="137" spans="1:14" s="4" customFormat="1" ht="14.25">
      <c r="A137" s="38" t="s">
        <v>127</v>
      </c>
      <c r="B137" s="39" t="s">
        <v>18</v>
      </c>
      <c r="C137" s="145">
        <f>'Almoxarifado-Junho_2021'!L137</f>
        <v>1</v>
      </c>
      <c r="D137" s="40">
        <f t="shared" si="20"/>
        <v>22.99</v>
      </c>
      <c r="E137" s="94">
        <f>'Almoxarifado-Junho_2021'!N137</f>
        <v>22.99</v>
      </c>
      <c r="F137" s="155"/>
      <c r="G137" s="161"/>
      <c r="H137" s="40">
        <f t="shared" si="21"/>
        <v>0</v>
      </c>
      <c r="I137" s="41"/>
      <c r="J137" s="165"/>
      <c r="K137" s="58">
        <f t="shared" si="22"/>
        <v>0</v>
      </c>
      <c r="L137" s="59">
        <f t="shared" si="23"/>
        <v>1</v>
      </c>
      <c r="M137" s="40">
        <f t="shared" si="24"/>
        <v>22.99</v>
      </c>
      <c r="N137" s="40">
        <f t="shared" si="25"/>
        <v>22.99</v>
      </c>
    </row>
    <row r="138" spans="1:14" s="4" customFormat="1" ht="14.25">
      <c r="A138" s="38" t="s">
        <v>128</v>
      </c>
      <c r="B138" s="39" t="s">
        <v>72</v>
      </c>
      <c r="C138" s="145">
        <f>'Almoxarifado-Junho_2021'!L138</f>
        <v>14</v>
      </c>
      <c r="D138" s="40">
        <f t="shared" si="20"/>
        <v>2.85</v>
      </c>
      <c r="E138" s="94">
        <f>'Almoxarifado-Junho_2021'!N138</f>
        <v>39.9</v>
      </c>
      <c r="F138" s="155"/>
      <c r="G138" s="161"/>
      <c r="H138" s="40">
        <f t="shared" si="21"/>
        <v>0</v>
      </c>
      <c r="I138" s="41">
        <v>1</v>
      </c>
      <c r="J138" s="165">
        <v>2.85</v>
      </c>
      <c r="K138" s="58">
        <f t="shared" si="22"/>
        <v>2.85</v>
      </c>
      <c r="L138" s="59">
        <f t="shared" si="23"/>
        <v>13</v>
      </c>
      <c r="M138" s="40">
        <f t="shared" si="24"/>
        <v>2.85</v>
      </c>
      <c r="N138" s="40">
        <f t="shared" si="25"/>
        <v>37.05</v>
      </c>
    </row>
    <row r="139" spans="1:14" s="4" customFormat="1" ht="14.25">
      <c r="A139" s="38" t="s">
        <v>129</v>
      </c>
      <c r="B139" s="39" t="s">
        <v>18</v>
      </c>
      <c r="C139" s="145">
        <f>'Almoxarifado-Junho_2021'!L139</f>
        <v>0</v>
      </c>
      <c r="D139" s="40" t="str">
        <f t="shared" si="20"/>
        <v>-</v>
      </c>
      <c r="E139" s="94">
        <f>'Almoxarifado-Junho_2021'!N139</f>
        <v>0</v>
      </c>
      <c r="F139" s="155"/>
      <c r="G139" s="161"/>
      <c r="H139" s="40">
        <f t="shared" si="21"/>
        <v>0</v>
      </c>
      <c r="I139" s="41"/>
      <c r="J139" s="165"/>
      <c r="K139" s="58">
        <f t="shared" si="22"/>
        <v>0</v>
      </c>
      <c r="L139" s="59">
        <f t="shared" si="23"/>
        <v>0</v>
      </c>
      <c r="M139" s="40" t="str">
        <f t="shared" si="24"/>
        <v>-</v>
      </c>
      <c r="N139" s="40">
        <f t="shared" si="25"/>
        <v>0</v>
      </c>
    </row>
    <row r="140" spans="1:14" s="4" customFormat="1" ht="15">
      <c r="A140" s="43" t="s">
        <v>130</v>
      </c>
      <c r="B140" s="39" t="s">
        <v>72</v>
      </c>
      <c r="C140" s="145">
        <f>'Almoxarifado-Junho_2021'!L140</f>
        <v>8</v>
      </c>
      <c r="D140" s="40">
        <f t="shared" si="20"/>
        <v>2.2</v>
      </c>
      <c r="E140" s="94">
        <f>'Almoxarifado-Junho_2021'!N140</f>
        <v>17.6</v>
      </c>
      <c r="F140" s="155"/>
      <c r="G140" s="161"/>
      <c r="H140" s="45">
        <f t="shared" si="21"/>
        <v>0</v>
      </c>
      <c r="I140" s="41">
        <v>1</v>
      </c>
      <c r="J140" s="165">
        <v>2.2</v>
      </c>
      <c r="K140" s="60">
        <f t="shared" si="22"/>
        <v>2.2</v>
      </c>
      <c r="L140" s="59">
        <f t="shared" si="23"/>
        <v>7</v>
      </c>
      <c r="M140" s="40">
        <f t="shared" si="24"/>
        <v>2.2</v>
      </c>
      <c r="N140" s="45">
        <f t="shared" si="25"/>
        <v>15.400000000000002</v>
      </c>
    </row>
    <row r="141" spans="1:14" s="4" customFormat="1" ht="15.75">
      <c r="A141" s="143" t="s">
        <v>131</v>
      </c>
      <c r="B141" s="65"/>
      <c r="C141" s="86"/>
      <c r="D141" s="65"/>
      <c r="E141" s="64">
        <f>SUM(E128:E140)</f>
        <v>499.24</v>
      </c>
      <c r="F141" s="66"/>
      <c r="G141" s="66"/>
      <c r="H141" s="64">
        <f>SUM(H128:H140)</f>
        <v>0</v>
      </c>
      <c r="I141" s="66"/>
      <c r="J141" s="66"/>
      <c r="K141" s="143">
        <f>SUM(K128:K140)</f>
        <v>29.03</v>
      </c>
      <c r="L141" s="106"/>
      <c r="M141" s="66"/>
      <c r="N141" s="64">
        <f>SUM(N128:N140)</f>
        <v>470.21</v>
      </c>
    </row>
    <row r="142" spans="1:14" s="4" customFormat="1" ht="15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172"/>
      <c r="M142" s="86"/>
      <c r="N142" s="86"/>
    </row>
    <row r="143" spans="1:14" s="4" customFormat="1" ht="15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172"/>
      <c r="M143" s="86"/>
      <c r="N143" s="86"/>
    </row>
    <row r="144" spans="1:14" s="4" customFormat="1" ht="15">
      <c r="A144" s="86"/>
      <c r="B144" s="86"/>
      <c r="C144" s="72" t="s">
        <v>5</v>
      </c>
      <c r="D144" s="72"/>
      <c r="E144" s="72"/>
      <c r="F144" s="72" t="s">
        <v>6</v>
      </c>
      <c r="G144" s="72"/>
      <c r="H144" s="72"/>
      <c r="I144" s="72" t="s">
        <v>7</v>
      </c>
      <c r="J144" s="72"/>
      <c r="K144" s="72"/>
      <c r="L144" s="72" t="s">
        <v>8</v>
      </c>
      <c r="M144" s="72"/>
      <c r="N144" s="72"/>
    </row>
    <row r="145" spans="1:14" s="4" customFormat="1" ht="60">
      <c r="A145" s="159" t="s">
        <v>9</v>
      </c>
      <c r="B145" s="25" t="s">
        <v>10</v>
      </c>
      <c r="C145" s="26" t="s">
        <v>11</v>
      </c>
      <c r="D145" s="27" t="s">
        <v>12</v>
      </c>
      <c r="E145" s="28" t="s">
        <v>13</v>
      </c>
      <c r="F145" s="26" t="s">
        <v>11</v>
      </c>
      <c r="G145" s="27" t="s">
        <v>12</v>
      </c>
      <c r="H145" s="28" t="s">
        <v>13</v>
      </c>
      <c r="I145" s="26" t="s">
        <v>11</v>
      </c>
      <c r="J145" s="27" t="s">
        <v>12</v>
      </c>
      <c r="K145" s="28" t="s">
        <v>13</v>
      </c>
      <c r="L145" s="50" t="s">
        <v>11</v>
      </c>
      <c r="M145" s="27" t="s">
        <v>12</v>
      </c>
      <c r="N145" s="28" t="s">
        <v>13</v>
      </c>
    </row>
    <row r="146" spans="1:14" s="4" customFormat="1" ht="15" customHeight="1">
      <c r="A146" s="167" t="s">
        <v>132</v>
      </c>
      <c r="B146" s="167"/>
      <c r="C146" s="167"/>
      <c r="D146" s="167"/>
      <c r="E146" s="167"/>
      <c r="F146" s="167"/>
      <c r="G146" s="167"/>
      <c r="H146" s="167"/>
      <c r="I146" s="167"/>
      <c r="J146" s="167"/>
      <c r="K146" s="170">
        <v>5755</v>
      </c>
      <c r="L146" s="171" t="s">
        <v>15</v>
      </c>
      <c r="M146" s="171"/>
      <c r="N146" s="170">
        <v>343</v>
      </c>
    </row>
    <row r="147" spans="1:14" s="4" customFormat="1" ht="28.5">
      <c r="A147" s="38" t="s">
        <v>169</v>
      </c>
      <c r="B147" s="39" t="s">
        <v>18</v>
      </c>
      <c r="C147" s="145">
        <f>'Almoxarifado-Junho_2021'!L147</f>
        <v>0</v>
      </c>
      <c r="D147" s="40" t="str">
        <f>_xlfn.IFERROR(ROUND(E147/C147,2),"-")</f>
        <v>-</v>
      </c>
      <c r="E147" s="94">
        <f>'Almoxarifado-Junho_2021'!N147</f>
        <v>0</v>
      </c>
      <c r="F147" s="155"/>
      <c r="G147" s="161"/>
      <c r="H147" s="40">
        <f>F147*G147</f>
        <v>0</v>
      </c>
      <c r="I147" s="155"/>
      <c r="J147" s="156"/>
      <c r="K147" s="58">
        <f>I147*J147</f>
        <v>0</v>
      </c>
      <c r="L147" s="59">
        <f>C147+F147-I147</f>
        <v>0</v>
      </c>
      <c r="M147" s="40" t="str">
        <f>_xlfn.IFERROR(ROUND(N147/L147,2),"-")</f>
        <v>-</v>
      </c>
      <c r="N147" s="40">
        <f>E147+H147-K147</f>
        <v>0</v>
      </c>
    </row>
    <row r="148" spans="1:14" s="4" customFormat="1" ht="28.5">
      <c r="A148" s="38" t="s">
        <v>134</v>
      </c>
      <c r="B148" s="39" t="s">
        <v>18</v>
      </c>
      <c r="C148" s="145">
        <f>'Almoxarifado-Junho_2021'!L148</f>
        <v>0</v>
      </c>
      <c r="D148" s="40" t="str">
        <f>_xlfn.IFERROR(ROUND(E148/C148,2),"-")</f>
        <v>-</v>
      </c>
      <c r="E148" s="94">
        <f>'Almoxarifado-Junho_2021'!N148</f>
        <v>0</v>
      </c>
      <c r="F148" s="155"/>
      <c r="G148" s="161"/>
      <c r="H148" s="40">
        <f>F148*G148</f>
        <v>0</v>
      </c>
      <c r="I148" s="155"/>
      <c r="J148" s="156"/>
      <c r="K148" s="58">
        <f>I148*J148</f>
        <v>0</v>
      </c>
      <c r="L148" s="59">
        <f>C148+F148-I148</f>
        <v>0</v>
      </c>
      <c r="M148" s="40" t="str">
        <f>_xlfn.IFERROR(ROUND(N148/L148,2),"-")</f>
        <v>-</v>
      </c>
      <c r="N148" s="40">
        <f>E148+H148-K148</f>
        <v>0</v>
      </c>
    </row>
    <row r="149" spans="1:14" s="4" customFormat="1" ht="28.5">
      <c r="A149" s="43" t="s">
        <v>135</v>
      </c>
      <c r="B149" s="39" t="s">
        <v>18</v>
      </c>
      <c r="C149" s="145">
        <f>'Almoxarifado-Junho_2021'!L149</f>
        <v>0</v>
      </c>
      <c r="D149" s="40" t="str">
        <f>_xlfn.IFERROR(ROUND(E149/C149,2),"-")</f>
        <v>-</v>
      </c>
      <c r="E149" s="94">
        <f>'Almoxarifado-Junho_2021'!N149</f>
        <v>0</v>
      </c>
      <c r="F149" s="155"/>
      <c r="G149" s="161"/>
      <c r="H149" s="45">
        <f>F149*G149</f>
        <v>0</v>
      </c>
      <c r="I149" s="155"/>
      <c r="J149" s="156"/>
      <c r="K149" s="60">
        <f>I149*J149</f>
        <v>0</v>
      </c>
      <c r="L149" s="59">
        <f>C149+F149-I149</f>
        <v>0</v>
      </c>
      <c r="M149" s="40" t="str">
        <f>_xlfn.IFERROR(ROUND(N149/L149,2),"-")</f>
        <v>-</v>
      </c>
      <c r="N149" s="45">
        <f>E149+H149-K149</f>
        <v>0</v>
      </c>
    </row>
    <row r="150" spans="1:14" s="4" customFormat="1" ht="15">
      <c r="A150" s="64" t="s">
        <v>136</v>
      </c>
      <c r="B150" s="65"/>
      <c r="C150" s="86"/>
      <c r="D150" s="65"/>
      <c r="E150" s="64">
        <f>SUM(E147:E149)</f>
        <v>0</v>
      </c>
      <c r="F150" s="66"/>
      <c r="G150" s="66"/>
      <c r="H150" s="64">
        <f>SUM(H147:H149)</f>
        <v>0</v>
      </c>
      <c r="I150" s="66"/>
      <c r="J150" s="66"/>
      <c r="K150" s="64">
        <f>SUM(K147:K149)</f>
        <v>0</v>
      </c>
      <c r="L150" s="106"/>
      <c r="M150" s="66"/>
      <c r="N150" s="64">
        <f>SUM(N147:N149)</f>
        <v>0</v>
      </c>
    </row>
    <row r="151" spans="1:14" s="4" customFormat="1" ht="15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172"/>
      <c r="M151" s="86"/>
      <c r="N151" s="86"/>
    </row>
    <row r="152" spans="1:14" s="4" customFormat="1" ht="15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172"/>
      <c r="M152" s="86"/>
      <c r="N152" s="86"/>
    </row>
    <row r="153" spans="1:14" s="4" customFormat="1" ht="15">
      <c r="A153" s="86"/>
      <c r="B153" s="86"/>
      <c r="C153" s="72" t="s">
        <v>5</v>
      </c>
      <c r="D153" s="72"/>
      <c r="E153" s="72"/>
      <c r="F153" s="72" t="s">
        <v>6</v>
      </c>
      <c r="G153" s="72"/>
      <c r="H153" s="72"/>
      <c r="I153" s="72" t="s">
        <v>7</v>
      </c>
      <c r="J153" s="72"/>
      <c r="K153" s="72"/>
      <c r="L153" s="72" t="s">
        <v>8</v>
      </c>
      <c r="M153" s="72"/>
      <c r="N153" s="72"/>
    </row>
    <row r="154" spans="1:14" s="4" customFormat="1" ht="60">
      <c r="A154" s="159" t="s">
        <v>9</v>
      </c>
      <c r="B154" s="25" t="s">
        <v>10</v>
      </c>
      <c r="C154" s="26" t="s">
        <v>11</v>
      </c>
      <c r="D154" s="27" t="s">
        <v>12</v>
      </c>
      <c r="E154" s="28" t="s">
        <v>13</v>
      </c>
      <c r="F154" s="26" t="s">
        <v>11</v>
      </c>
      <c r="G154" s="27" t="s">
        <v>12</v>
      </c>
      <c r="H154" s="28" t="s">
        <v>13</v>
      </c>
      <c r="I154" s="26" t="s">
        <v>11</v>
      </c>
      <c r="J154" s="27" t="s">
        <v>12</v>
      </c>
      <c r="K154" s="28" t="s">
        <v>13</v>
      </c>
      <c r="L154" s="50" t="s">
        <v>11</v>
      </c>
      <c r="M154" s="27" t="s">
        <v>12</v>
      </c>
      <c r="N154" s="28" t="s">
        <v>13</v>
      </c>
    </row>
    <row r="155" spans="1:14" s="4" customFormat="1" ht="15" customHeight="1">
      <c r="A155" s="167" t="s">
        <v>137</v>
      </c>
      <c r="B155" s="167"/>
      <c r="C155" s="167"/>
      <c r="D155" s="167"/>
      <c r="E155" s="167"/>
      <c r="F155" s="167"/>
      <c r="G155" s="167"/>
      <c r="H155" s="167"/>
      <c r="I155" s="167"/>
      <c r="J155" s="167"/>
      <c r="K155" s="170">
        <v>5766</v>
      </c>
      <c r="L155" s="171" t="s">
        <v>15</v>
      </c>
      <c r="M155" s="171"/>
      <c r="N155" s="170">
        <v>343</v>
      </c>
    </row>
    <row r="156" spans="1:14" s="4" customFormat="1" ht="28.5">
      <c r="A156" s="38" t="s">
        <v>138</v>
      </c>
      <c r="B156" s="39" t="s">
        <v>18</v>
      </c>
      <c r="C156" s="145">
        <f>'Almoxarifado-Junho_2021'!L156</f>
        <v>0</v>
      </c>
      <c r="D156" s="40" t="str">
        <f>_xlfn.IFERROR(ROUND(E156/C156,2),"-")</f>
        <v>-</v>
      </c>
      <c r="E156" s="94">
        <f>'Almoxarifado-Junho_2021'!N156</f>
        <v>0</v>
      </c>
      <c r="F156" s="155"/>
      <c r="G156" s="161"/>
      <c r="H156" s="40">
        <f>F156*G156</f>
        <v>0</v>
      </c>
      <c r="I156" s="155"/>
      <c r="J156" s="156"/>
      <c r="K156" s="58">
        <f>I156*J156</f>
        <v>0</v>
      </c>
      <c r="L156" s="59">
        <f>C156+F156-I156</f>
        <v>0</v>
      </c>
      <c r="M156" s="40" t="str">
        <f>_xlfn.IFERROR(ROUND(N156/L156,2),"-")</f>
        <v>-</v>
      </c>
      <c r="N156" s="40">
        <f>E156+H156-K156</f>
        <v>0</v>
      </c>
    </row>
    <row r="157" spans="1:14" s="4" customFormat="1" ht="28.5">
      <c r="A157" s="38" t="s">
        <v>139</v>
      </c>
      <c r="B157" s="39" t="s">
        <v>18</v>
      </c>
      <c r="C157" s="145">
        <f>'Almoxarifado-Junho_2021'!L157</f>
        <v>0</v>
      </c>
      <c r="D157" s="40" t="str">
        <f>_xlfn.IFERROR(ROUND(E157/C157,2),"-")</f>
        <v>-</v>
      </c>
      <c r="E157" s="94">
        <f>'Almoxarifado-Junho_2021'!N157</f>
        <v>0</v>
      </c>
      <c r="F157" s="155"/>
      <c r="G157" s="161"/>
      <c r="H157" s="40">
        <f>F157*G157</f>
        <v>0</v>
      </c>
      <c r="I157" s="155"/>
      <c r="J157" s="156"/>
      <c r="K157" s="58">
        <f>I157*J157</f>
        <v>0</v>
      </c>
      <c r="L157" s="59">
        <f>C157+F157-I157</f>
        <v>0</v>
      </c>
      <c r="M157" s="40" t="str">
        <f>_xlfn.IFERROR(ROUND(N157/L157,2),"-")</f>
        <v>-</v>
      </c>
      <c r="N157" s="40">
        <f>E157+H157-K157</f>
        <v>0</v>
      </c>
    </row>
    <row r="158" spans="1:14" s="4" customFormat="1" ht="15">
      <c r="A158" s="43" t="s">
        <v>140</v>
      </c>
      <c r="B158" s="39" t="s">
        <v>18</v>
      </c>
      <c r="C158" s="145">
        <f>'Almoxarifado-Junho_2021'!L158</f>
        <v>0</v>
      </c>
      <c r="D158" s="40" t="str">
        <f>_xlfn.IFERROR(ROUND(E158/C158,2),"-")</f>
        <v>-</v>
      </c>
      <c r="E158" s="94">
        <f>'Almoxarifado-Junho_2021'!N158</f>
        <v>0</v>
      </c>
      <c r="F158" s="155"/>
      <c r="G158" s="161"/>
      <c r="H158" s="45">
        <f>F158*G158</f>
        <v>0</v>
      </c>
      <c r="I158" s="155"/>
      <c r="J158" s="156"/>
      <c r="K158" s="60">
        <f>I158*J158</f>
        <v>0</v>
      </c>
      <c r="L158" s="59">
        <f>C158+F158-I158</f>
        <v>0</v>
      </c>
      <c r="M158" s="40" t="str">
        <f>_xlfn.IFERROR(ROUND(N158/L158,2),"-")</f>
        <v>-</v>
      </c>
      <c r="N158" s="45">
        <f>E158+H158-K158</f>
        <v>0</v>
      </c>
    </row>
    <row r="159" spans="1:14" s="4" customFormat="1" ht="15">
      <c r="A159" s="64" t="s">
        <v>141</v>
      </c>
      <c r="B159" s="65"/>
      <c r="C159" s="86"/>
      <c r="D159" s="65"/>
      <c r="E159" s="64">
        <f>SUM(E156:E158)</f>
        <v>0</v>
      </c>
      <c r="F159" s="66"/>
      <c r="G159" s="66"/>
      <c r="H159" s="64">
        <f>SUM(H156:H158)</f>
        <v>0</v>
      </c>
      <c r="I159" s="66"/>
      <c r="J159" s="66"/>
      <c r="K159" s="64">
        <f>SUM(K156:K158)</f>
        <v>0</v>
      </c>
      <c r="L159" s="106"/>
      <c r="M159" s="66"/>
      <c r="N159" s="64">
        <f>SUM(N156:N158)</f>
        <v>0</v>
      </c>
    </row>
    <row r="160" spans="1:14" s="4" customFormat="1" ht="15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172"/>
      <c r="M160" s="86"/>
      <c r="N160" s="86"/>
    </row>
    <row r="161" spans="1:14" s="4" customFormat="1" ht="15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172"/>
      <c r="M161" s="86"/>
      <c r="N161" s="86"/>
    </row>
    <row r="162" spans="1:14" s="4" customFormat="1" ht="15">
      <c r="A162" s="86"/>
      <c r="B162" s="86"/>
      <c r="C162" s="72" t="s">
        <v>5</v>
      </c>
      <c r="D162" s="72"/>
      <c r="E162" s="72"/>
      <c r="F162" s="72" t="s">
        <v>6</v>
      </c>
      <c r="G162" s="72"/>
      <c r="H162" s="72"/>
      <c r="I162" s="72" t="s">
        <v>7</v>
      </c>
      <c r="J162" s="72"/>
      <c r="K162" s="72"/>
      <c r="L162" s="72" t="s">
        <v>8</v>
      </c>
      <c r="M162" s="72"/>
      <c r="N162" s="72"/>
    </row>
    <row r="163" spans="1:14" s="4" customFormat="1" ht="60">
      <c r="A163" s="159" t="s">
        <v>9</v>
      </c>
      <c r="B163" s="25" t="s">
        <v>10</v>
      </c>
      <c r="C163" s="26" t="s">
        <v>11</v>
      </c>
      <c r="D163" s="27" t="s">
        <v>12</v>
      </c>
      <c r="E163" s="28" t="s">
        <v>13</v>
      </c>
      <c r="F163" s="26" t="s">
        <v>11</v>
      </c>
      <c r="G163" s="27" t="s">
        <v>12</v>
      </c>
      <c r="H163" s="28" t="s">
        <v>13</v>
      </c>
      <c r="I163" s="26" t="s">
        <v>11</v>
      </c>
      <c r="J163" s="27" t="s">
        <v>12</v>
      </c>
      <c r="K163" s="28" t="s">
        <v>13</v>
      </c>
      <c r="L163" s="50" t="s">
        <v>11</v>
      </c>
      <c r="M163" s="27" t="s">
        <v>12</v>
      </c>
      <c r="N163" s="28" t="s">
        <v>13</v>
      </c>
    </row>
    <row r="164" spans="1:14" s="4" customFormat="1" ht="15" customHeight="1">
      <c r="A164" s="167" t="s">
        <v>142</v>
      </c>
      <c r="B164" s="167"/>
      <c r="C164" s="167"/>
      <c r="D164" s="167"/>
      <c r="E164" s="167"/>
      <c r="F164" s="167"/>
      <c r="G164" s="167"/>
      <c r="H164" s="167"/>
      <c r="I164" s="167"/>
      <c r="J164" s="167"/>
      <c r="K164" s="170">
        <v>5766</v>
      </c>
      <c r="L164" s="171" t="s">
        <v>15</v>
      </c>
      <c r="M164" s="171"/>
      <c r="N164" s="170">
        <v>343</v>
      </c>
    </row>
    <row r="165" spans="1:14" s="4" customFormat="1" ht="28.5">
      <c r="A165" s="38" t="s">
        <v>143</v>
      </c>
      <c r="B165" s="39" t="s">
        <v>18</v>
      </c>
      <c r="C165" s="145">
        <f>'Almoxarifado-Junho_2021'!L165</f>
        <v>37</v>
      </c>
      <c r="D165" s="40">
        <f>_xlfn.IFERROR(ROUND(E165/C165,2),"-")</f>
        <v>18.25</v>
      </c>
      <c r="E165" s="94">
        <f>'Almoxarifado-Junho_2021'!N165</f>
        <v>675.25</v>
      </c>
      <c r="F165" s="155"/>
      <c r="G165" s="161"/>
      <c r="H165" s="40">
        <f>F165*G165</f>
        <v>0</v>
      </c>
      <c r="I165" s="155"/>
      <c r="J165" s="156"/>
      <c r="K165" s="58">
        <f>I165*J165</f>
        <v>0</v>
      </c>
      <c r="L165" s="59">
        <f>C165+F165-I165</f>
        <v>37</v>
      </c>
      <c r="M165" s="40">
        <f>_xlfn.IFERROR(ROUND(N165/L165,2),"-")</f>
        <v>18.25</v>
      </c>
      <c r="N165" s="40">
        <f>E165+H165-K165</f>
        <v>675.25</v>
      </c>
    </row>
    <row r="166" spans="1:14" s="4" customFormat="1" ht="14.25">
      <c r="A166" s="38" t="s">
        <v>144</v>
      </c>
      <c r="B166" s="39" t="s">
        <v>18</v>
      </c>
      <c r="C166" s="145">
        <f>'Almoxarifado-Junho_2021'!L166</f>
        <v>62</v>
      </c>
      <c r="D166" s="40">
        <f>_xlfn.IFERROR(ROUND(E166/C166,2),"-")</f>
        <v>18.25</v>
      </c>
      <c r="E166" s="94">
        <f>'Almoxarifado-Junho_2021'!N166</f>
        <v>1131.5</v>
      </c>
      <c r="F166" s="155"/>
      <c r="G166" s="161"/>
      <c r="H166" s="40">
        <f>F166*G166</f>
        <v>0</v>
      </c>
      <c r="I166" s="155"/>
      <c r="J166" s="156"/>
      <c r="K166" s="58">
        <f>I166*J166</f>
        <v>0</v>
      </c>
      <c r="L166" s="59">
        <f>C166+F166-I166</f>
        <v>62</v>
      </c>
      <c r="M166" s="40">
        <f>_xlfn.IFERROR(ROUND(N166/L166,2),"-")</f>
        <v>18.25</v>
      </c>
      <c r="N166" s="40">
        <f>E166+H166-K166</f>
        <v>1131.5</v>
      </c>
    </row>
    <row r="167" spans="1:14" s="4" customFormat="1" ht="14.25">
      <c r="A167" s="38" t="s">
        <v>145</v>
      </c>
      <c r="B167" s="39" t="s">
        <v>18</v>
      </c>
      <c r="C167" s="145">
        <f>'Almoxarifado-Junho_2021'!L167</f>
        <v>47</v>
      </c>
      <c r="D167" s="40">
        <f>_xlfn.IFERROR(ROUND(E167/C167,2),"-")</f>
        <v>18.25</v>
      </c>
      <c r="E167" s="94">
        <f>'Almoxarifado-Junho_2021'!N167</f>
        <v>857.75</v>
      </c>
      <c r="F167" s="155"/>
      <c r="G167" s="161"/>
      <c r="H167" s="40">
        <f>F167*G167</f>
        <v>0</v>
      </c>
      <c r="I167" s="155"/>
      <c r="J167" s="156"/>
      <c r="K167" s="58">
        <f>I167*J167</f>
        <v>0</v>
      </c>
      <c r="L167" s="59">
        <f>C167+F167-I167</f>
        <v>47</v>
      </c>
      <c r="M167" s="40">
        <f>_xlfn.IFERROR(ROUND(N167/L167,2),"-")</f>
        <v>18.25</v>
      </c>
      <c r="N167" s="40">
        <f>E167+H167-K167</f>
        <v>857.75</v>
      </c>
    </row>
    <row r="168" spans="1:14" s="4" customFormat="1" ht="14.25">
      <c r="A168" s="38" t="s">
        <v>146</v>
      </c>
      <c r="B168" s="39" t="s">
        <v>18</v>
      </c>
      <c r="C168" s="145">
        <f>'Almoxarifado-Junho_2021'!L168</f>
        <v>47</v>
      </c>
      <c r="D168" s="40">
        <f>_xlfn.IFERROR(ROUND(E168/C168,2),"-")</f>
        <v>18.25</v>
      </c>
      <c r="E168" s="94">
        <f>'Almoxarifado-Junho_2021'!N168</f>
        <v>857.75</v>
      </c>
      <c r="F168" s="155"/>
      <c r="G168" s="161"/>
      <c r="H168" s="40">
        <f>F168*G168</f>
        <v>0</v>
      </c>
      <c r="I168" s="155"/>
      <c r="J168" s="156"/>
      <c r="K168" s="58">
        <f>I168*J168</f>
        <v>0</v>
      </c>
      <c r="L168" s="59">
        <f>C168+F168-I168</f>
        <v>47</v>
      </c>
      <c r="M168" s="40">
        <f>_xlfn.IFERROR(ROUND(N168/L168,2),"-")</f>
        <v>18.25</v>
      </c>
      <c r="N168" s="40">
        <f>E168+H168-K168</f>
        <v>857.75</v>
      </c>
    </row>
    <row r="169" spans="1:14" s="4" customFormat="1" ht="15">
      <c r="A169" s="43" t="s">
        <v>147</v>
      </c>
      <c r="B169" s="39" t="s">
        <v>18</v>
      </c>
      <c r="C169" s="145">
        <f>'Almoxarifado-Junho_2021'!L169</f>
        <v>9</v>
      </c>
      <c r="D169" s="40">
        <f>_xlfn.IFERROR(ROUND(E169/C169,2),"-")</f>
        <v>18.25</v>
      </c>
      <c r="E169" s="94">
        <f>'Almoxarifado-Junho_2021'!N169</f>
        <v>164.25</v>
      </c>
      <c r="F169" s="155"/>
      <c r="G169" s="161"/>
      <c r="H169" s="45">
        <f>F169*G169</f>
        <v>0</v>
      </c>
      <c r="I169" s="155"/>
      <c r="J169" s="156"/>
      <c r="K169" s="60">
        <f>I169*J169</f>
        <v>0</v>
      </c>
      <c r="L169" s="59">
        <f>C169+F169-I169</f>
        <v>9</v>
      </c>
      <c r="M169" s="40">
        <f>_xlfn.IFERROR(ROUND(N169/L169,2),"-")</f>
        <v>18.25</v>
      </c>
      <c r="N169" s="45">
        <f>E169+H169-K169</f>
        <v>164.25</v>
      </c>
    </row>
    <row r="170" spans="1:14" s="4" customFormat="1" ht="15.75">
      <c r="A170" s="64" t="s">
        <v>148</v>
      </c>
      <c r="B170" s="65"/>
      <c r="C170" s="86"/>
      <c r="D170" s="65"/>
      <c r="E170" s="64">
        <f>SUM(E165:E169)</f>
        <v>3686.5</v>
      </c>
      <c r="F170" s="66"/>
      <c r="G170" s="66"/>
      <c r="H170" s="64">
        <f>SUM(H165:H169)</f>
        <v>0</v>
      </c>
      <c r="I170" s="66"/>
      <c r="J170" s="66"/>
      <c r="K170" s="64">
        <f>SUM(K165:K169)</f>
        <v>0</v>
      </c>
      <c r="L170" s="106"/>
      <c r="M170" s="66"/>
      <c r="N170" s="64">
        <f>SUM(N165:N169)</f>
        <v>3686.5</v>
      </c>
    </row>
    <row r="171" spans="2:14" s="4" customFormat="1" ht="15">
      <c r="B171" s="1"/>
      <c r="D171" s="1"/>
      <c r="G171" s="69"/>
      <c r="H171" s="70"/>
      <c r="I171" s="68"/>
      <c r="J171" s="69"/>
      <c r="K171" s="69"/>
      <c r="L171" s="106"/>
      <c r="M171" s="69"/>
      <c r="N171" s="69"/>
    </row>
    <row r="172" spans="2:14" s="4" customFormat="1" ht="15.75">
      <c r="B172" s="1"/>
      <c r="D172" s="1"/>
      <c r="G172" s="69"/>
      <c r="H172" s="70"/>
      <c r="I172" s="68"/>
      <c r="J172" s="69"/>
      <c r="K172" s="69"/>
      <c r="L172" s="106"/>
      <c r="M172" s="69"/>
      <c r="N172" s="69"/>
    </row>
    <row r="173" spans="1:14" s="4" customFormat="1" ht="15.75">
      <c r="A173" s="168" t="s">
        <v>186</v>
      </c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</row>
    <row r="174" spans="2:14" s="4" customFormat="1" ht="15.75">
      <c r="B174" s="1"/>
      <c r="D174" s="1"/>
      <c r="G174" s="69"/>
      <c r="H174" s="70"/>
      <c r="I174" s="68"/>
      <c r="J174" s="69"/>
      <c r="K174" s="69"/>
      <c r="L174" s="106"/>
      <c r="M174" s="69"/>
      <c r="N174" s="69"/>
    </row>
    <row r="175" spans="1:14" s="4" customFormat="1" ht="15.75">
      <c r="A175" s="64" t="s">
        <v>187</v>
      </c>
      <c r="B175" s="65"/>
      <c r="C175" s="86"/>
      <c r="D175" s="65"/>
      <c r="E175" s="64">
        <f>'Almoxarifado-Junho_2021'!N175</f>
        <v>82.32</v>
      </c>
      <c r="F175" s="66"/>
      <c r="G175" s="66" t="s">
        <v>102</v>
      </c>
      <c r="H175" s="64">
        <v>0</v>
      </c>
      <c r="I175" s="66"/>
      <c r="J175" s="66"/>
      <c r="K175" s="64">
        <v>0</v>
      </c>
      <c r="L175" s="106"/>
      <c r="M175" s="66" t="s">
        <v>102</v>
      </c>
      <c r="N175" s="64">
        <f>E175+H175-K175</f>
        <v>82.32</v>
      </c>
    </row>
    <row r="176" s="4" customFormat="1" ht="14.25">
      <c r="L176" s="136"/>
    </row>
    <row r="177" s="4" customFormat="1" ht="15">
      <c r="L177" s="136"/>
    </row>
    <row r="178" spans="1:14" s="4" customFormat="1" ht="15.75">
      <c r="A178" s="168" t="s">
        <v>188</v>
      </c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</row>
    <row r="179" s="4" customFormat="1" ht="14.25">
      <c r="L179" s="136"/>
    </row>
    <row r="180" spans="2:14" s="4" customFormat="1" ht="15.75">
      <c r="B180" s="125"/>
      <c r="C180" s="126"/>
      <c r="D180" s="125"/>
      <c r="E180" s="127" t="s">
        <v>152</v>
      </c>
      <c r="F180" s="126"/>
      <c r="G180" s="128"/>
      <c r="H180" s="127" t="s">
        <v>153</v>
      </c>
      <c r="I180" s="68"/>
      <c r="J180" s="69"/>
      <c r="K180" s="127" t="s">
        <v>154</v>
      </c>
      <c r="L180" s="137"/>
      <c r="M180" s="128"/>
      <c r="N180" s="127" t="s">
        <v>155</v>
      </c>
    </row>
    <row r="181" spans="1:14" s="4" customFormat="1" ht="15.75">
      <c r="A181" s="143" t="s">
        <v>156</v>
      </c>
      <c r="B181" s="76"/>
      <c r="C181" s="66"/>
      <c r="D181" s="65"/>
      <c r="E181" s="64">
        <f>E175+E170+E159+E150+E141+E122+E108+E94+E85</f>
        <v>8553.045670840786</v>
      </c>
      <c r="F181" s="66"/>
      <c r="G181" s="66"/>
      <c r="H181" s="143">
        <f>H175+H170+H159+H150+H141+H122+H108+H94+H85</f>
        <v>1016</v>
      </c>
      <c r="I181" s="66"/>
      <c r="J181" s="66"/>
      <c r="K181" s="143">
        <f>K175+K170+K159+K150+K141+K122+K108+K94+K85</f>
        <v>304.46000000000004</v>
      </c>
      <c r="L181" s="106"/>
      <c r="M181" s="66"/>
      <c r="N181" s="64">
        <f>N175+N170+N159+N150+N141+N122+N108+N94+N85</f>
        <v>9264.585670840786</v>
      </c>
    </row>
    <row r="182" spans="1:14" s="4" customFormat="1" ht="15">
      <c r="A182" s="71"/>
      <c r="B182" s="125"/>
      <c r="C182" s="126"/>
      <c r="D182" s="125"/>
      <c r="E182" s="126"/>
      <c r="F182" s="126"/>
      <c r="G182" s="128"/>
      <c r="H182" s="129"/>
      <c r="I182" s="126"/>
      <c r="J182" s="128"/>
      <c r="K182" s="128"/>
      <c r="L182" s="137"/>
      <c r="M182" s="128"/>
      <c r="N182" s="128"/>
    </row>
    <row r="183" spans="2:14" s="4" customFormat="1" ht="15">
      <c r="B183" s="125"/>
      <c r="C183" s="126"/>
      <c r="D183" s="125"/>
      <c r="E183" s="126"/>
      <c r="F183" s="126"/>
      <c r="G183" s="128"/>
      <c r="H183" s="129"/>
      <c r="I183" s="126"/>
      <c r="J183" s="128"/>
      <c r="K183" s="128"/>
      <c r="L183" s="137"/>
      <c r="M183" s="128"/>
      <c r="N183" s="128"/>
    </row>
    <row r="184" spans="2:14" s="4" customFormat="1" ht="15">
      <c r="B184" s="125"/>
      <c r="C184" s="126"/>
      <c r="D184" s="125"/>
      <c r="E184" s="126"/>
      <c r="F184" s="126"/>
      <c r="G184" s="128"/>
      <c r="H184" s="129"/>
      <c r="I184" s="126"/>
      <c r="J184" s="128"/>
      <c r="K184" s="128"/>
      <c r="L184" s="137"/>
      <c r="M184" s="128"/>
      <c r="N184" s="128"/>
    </row>
    <row r="185" spans="1:14" s="5" customFormat="1" ht="15">
      <c r="A185" s="14" t="s">
        <v>157</v>
      </c>
      <c r="B185" s="131"/>
      <c r="C185" s="126"/>
      <c r="D185" s="131"/>
      <c r="E185" s="129"/>
      <c r="F185" s="126"/>
      <c r="G185" s="129"/>
      <c r="H185" s="131" t="s">
        <v>158</v>
      </c>
      <c r="I185" s="131"/>
      <c r="J185" s="131"/>
      <c r="K185" s="131"/>
      <c r="L185" s="131"/>
      <c r="M185" s="131"/>
      <c r="N185" s="131"/>
    </row>
    <row r="186" spans="1:14" s="6" customFormat="1" ht="15">
      <c r="A186" s="133" t="s">
        <v>159</v>
      </c>
      <c r="B186" s="134"/>
      <c r="C186" s="135"/>
      <c r="D186" s="134"/>
      <c r="E186" s="128"/>
      <c r="F186" s="126"/>
      <c r="G186" s="128"/>
      <c r="H186" s="133" t="s">
        <v>160</v>
      </c>
      <c r="I186" s="133"/>
      <c r="J186" s="133"/>
      <c r="K186" s="133"/>
      <c r="L186" s="133"/>
      <c r="M186" s="133"/>
      <c r="N186" s="133"/>
    </row>
    <row r="188" ht="15">
      <c r="A188" s="13" t="s">
        <v>198</v>
      </c>
    </row>
    <row r="189" ht="15">
      <c r="A189" s="13" t="s">
        <v>199</v>
      </c>
    </row>
    <row r="190" ht="15">
      <c r="A190" s="13" t="s">
        <v>200</v>
      </c>
    </row>
    <row r="191" ht="15">
      <c r="A191" s="13" t="s">
        <v>201</v>
      </c>
    </row>
  </sheetData>
  <sheetProtection selectLockedCells="1" selectUnlockedCells="1"/>
  <mergeCells count="59">
    <mergeCell ref="A1:N1"/>
    <mergeCell ref="A2:N2"/>
    <mergeCell ref="A3:N3"/>
    <mergeCell ref="A4:N4"/>
    <mergeCell ref="A5:N5"/>
    <mergeCell ref="A6:N6"/>
    <mergeCell ref="C8:E8"/>
    <mergeCell ref="F8:H8"/>
    <mergeCell ref="I8:K8"/>
    <mergeCell ref="L8:N8"/>
    <mergeCell ref="A11:J11"/>
    <mergeCell ref="L11:M11"/>
    <mergeCell ref="C88:E88"/>
    <mergeCell ref="F88:H88"/>
    <mergeCell ref="I88:K88"/>
    <mergeCell ref="L88:N88"/>
    <mergeCell ref="A90:J90"/>
    <mergeCell ref="L90:M90"/>
    <mergeCell ref="A97:N97"/>
    <mergeCell ref="C99:E99"/>
    <mergeCell ref="F99:H99"/>
    <mergeCell ref="I99:K99"/>
    <mergeCell ref="L99:N99"/>
    <mergeCell ref="A101:J101"/>
    <mergeCell ref="L101:M101"/>
    <mergeCell ref="C111:E111"/>
    <mergeCell ref="F111:H111"/>
    <mergeCell ref="I111:K111"/>
    <mergeCell ref="L111:N111"/>
    <mergeCell ref="A113:J113"/>
    <mergeCell ref="L113:M113"/>
    <mergeCell ref="C125:E125"/>
    <mergeCell ref="F125:H125"/>
    <mergeCell ref="I125:K125"/>
    <mergeCell ref="L125:N125"/>
    <mergeCell ref="A127:J127"/>
    <mergeCell ref="L127:M127"/>
    <mergeCell ref="C144:E144"/>
    <mergeCell ref="F144:H144"/>
    <mergeCell ref="I144:K144"/>
    <mergeCell ref="L144:N144"/>
    <mergeCell ref="A146:J146"/>
    <mergeCell ref="L146:M146"/>
    <mergeCell ref="C153:E153"/>
    <mergeCell ref="F153:H153"/>
    <mergeCell ref="I153:K153"/>
    <mergeCell ref="L153:N153"/>
    <mergeCell ref="A155:J155"/>
    <mergeCell ref="L155:M155"/>
    <mergeCell ref="C162:E162"/>
    <mergeCell ref="F162:H162"/>
    <mergeCell ref="I162:K162"/>
    <mergeCell ref="L162:N162"/>
    <mergeCell ref="A164:J164"/>
    <mergeCell ref="L164:M164"/>
    <mergeCell ref="A173:N173"/>
    <mergeCell ref="A178:N178"/>
    <mergeCell ref="H185:N185"/>
    <mergeCell ref="H186:N186"/>
  </mergeCells>
  <printOptions horizontalCentered="1"/>
  <pageMargins left="0.6694444444444444" right="0.7875" top="0.5118055555555555" bottom="0.39375" header="0.5118055555555555" footer="0.5118055555555555"/>
  <pageSetup horizontalDpi="300" verticalDpi="300" orientation="landscape" paperSize="9" scale="7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7"/>
  <sheetViews>
    <sheetView showGridLines="0" defaultGridColor="0" zoomScaleSheetLayoutView="100" colorId="8" workbookViewId="0" topLeftCell="A105">
      <selection activeCell="K122" sqref="K122"/>
    </sheetView>
  </sheetViews>
  <sheetFormatPr defaultColWidth="11.00390625" defaultRowHeight="15"/>
  <cols>
    <col min="1" max="1" width="62.421875" style="7" customWidth="1"/>
    <col min="2" max="2" width="9.421875" style="8" customWidth="1"/>
    <col min="3" max="3" width="8.57421875" style="9" customWidth="1"/>
    <col min="4" max="4" width="8.57421875" style="8" customWidth="1"/>
    <col min="5" max="5" width="9.00390625" style="10" bestFit="1" customWidth="1"/>
    <col min="6" max="6" width="8.57421875" style="11" customWidth="1"/>
    <col min="7" max="7" width="8.57421875" style="10" customWidth="1"/>
    <col min="8" max="8" width="9.00390625" style="12" bestFit="1" customWidth="1"/>
    <col min="9" max="9" width="8.57421875" style="11" customWidth="1"/>
    <col min="10" max="11" width="8.57421875" style="10" customWidth="1"/>
    <col min="12" max="12" width="8.57421875" style="9" customWidth="1"/>
    <col min="13" max="13" width="8.57421875" style="10" customWidth="1"/>
    <col min="14" max="14" width="10.140625" style="10" bestFit="1" customWidth="1"/>
    <col min="15" max="16384" width="11.00390625" style="13" customWidth="1"/>
  </cols>
  <sheetData>
    <row r="1" spans="1:14" s="1" customFormat="1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" customFormat="1" ht="1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2" customFormat="1" ht="5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" customFormat="1" ht="1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" customFormat="1" ht="15">
      <c r="A5" s="17" t="s">
        <v>202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s="1" customFormat="1" ht="15">
      <c r="A6" s="18" t="s">
        <v>203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3" customFormat="1" ht="5.2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49"/>
      <c r="M7" s="20"/>
      <c r="N7" s="20"/>
    </row>
    <row r="8" spans="1:14" s="4" customFormat="1" ht="15">
      <c r="A8" s="21"/>
      <c r="B8" s="22"/>
      <c r="C8" s="23" t="s">
        <v>5</v>
      </c>
      <c r="D8" s="23"/>
      <c r="E8" s="23"/>
      <c r="F8" s="23" t="s">
        <v>6</v>
      </c>
      <c r="G8" s="23"/>
      <c r="H8" s="23"/>
      <c r="I8" s="23" t="s">
        <v>7</v>
      </c>
      <c r="J8" s="23"/>
      <c r="K8" s="23"/>
      <c r="L8" s="23" t="s">
        <v>8</v>
      </c>
      <c r="M8" s="23"/>
      <c r="N8" s="23"/>
    </row>
    <row r="9" spans="1:14" s="4" customFormat="1" ht="60">
      <c r="A9" s="24" t="s">
        <v>9</v>
      </c>
      <c r="B9" s="25" t="s">
        <v>10</v>
      </c>
      <c r="C9" s="26" t="s">
        <v>11</v>
      </c>
      <c r="D9" s="27" t="s">
        <v>12</v>
      </c>
      <c r="E9" s="28" t="s">
        <v>13</v>
      </c>
      <c r="F9" s="26" t="s">
        <v>11</v>
      </c>
      <c r="G9" s="27" t="s">
        <v>12</v>
      </c>
      <c r="H9" s="28" t="s">
        <v>13</v>
      </c>
      <c r="I9" s="26" t="s">
        <v>11</v>
      </c>
      <c r="J9" s="27" t="s">
        <v>12</v>
      </c>
      <c r="K9" s="28" t="s">
        <v>13</v>
      </c>
      <c r="L9" s="50" t="s">
        <v>11</v>
      </c>
      <c r="M9" s="27" t="s">
        <v>12</v>
      </c>
      <c r="N9" s="28" t="s">
        <v>13</v>
      </c>
    </row>
    <row r="10" spans="1:12" s="3" customFormat="1" ht="5.25">
      <c r="A10" s="29"/>
      <c r="L10" s="51"/>
    </row>
    <row r="11" spans="1:14" s="4" customFormat="1" ht="15" customHeight="1">
      <c r="A11" s="138" t="s">
        <v>16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41">
        <v>5754</v>
      </c>
      <c r="L11" s="142" t="s">
        <v>15</v>
      </c>
      <c r="M11" s="142"/>
      <c r="N11" s="141">
        <v>4245</v>
      </c>
    </row>
    <row r="12" spans="1:14" s="4" customFormat="1" ht="28.5">
      <c r="A12" s="32" t="s">
        <v>17</v>
      </c>
      <c r="B12" s="33" t="s">
        <v>18</v>
      </c>
      <c r="C12" s="34">
        <f>'Almoxarifado-Julho_2021'!L12</f>
        <v>1</v>
      </c>
      <c r="D12" s="35">
        <f aca="true" t="shared" si="0" ref="D12:D75">_xlfn.IFERROR(ROUND(E12/C12,2),"-")</f>
        <v>6.5</v>
      </c>
      <c r="E12" s="139">
        <f>'Almoxarifado-Julho_2021'!N12</f>
        <v>6.5</v>
      </c>
      <c r="F12" s="41"/>
      <c r="G12" s="42"/>
      <c r="H12" s="35">
        <f aca="true" t="shared" si="1" ref="H12:H84">F12*G12</f>
        <v>0</v>
      </c>
      <c r="I12" s="41"/>
      <c r="J12" s="42"/>
      <c r="K12" s="56">
        <f>I12*J12</f>
        <v>0</v>
      </c>
      <c r="L12" s="57">
        <f aca="true" t="shared" si="2" ref="L12:L84">C12+F12-I12</f>
        <v>1</v>
      </c>
      <c r="M12" s="35">
        <f aca="true" t="shared" si="3" ref="M12:M75">_xlfn.IFERROR(ROUND(N12/L12,2),"-")</f>
        <v>6.5</v>
      </c>
      <c r="N12" s="35">
        <f aca="true" t="shared" si="4" ref="N12:N84">E12+H12-K12</f>
        <v>6.5</v>
      </c>
    </row>
    <row r="13" spans="1:14" s="4" customFormat="1" ht="28.5">
      <c r="A13" s="38" t="s">
        <v>19</v>
      </c>
      <c r="B13" s="39" t="s">
        <v>18</v>
      </c>
      <c r="C13" s="34">
        <f>'Almoxarifado-Julho_2021'!L13</f>
        <v>9</v>
      </c>
      <c r="D13" s="40">
        <f t="shared" si="0"/>
        <v>14</v>
      </c>
      <c r="E13" s="139">
        <f>'Almoxarifado-Julho_2021'!N13</f>
        <v>126</v>
      </c>
      <c r="F13" s="41"/>
      <c r="G13" s="42"/>
      <c r="H13" s="40">
        <f t="shared" si="1"/>
        <v>0</v>
      </c>
      <c r="I13" s="41">
        <v>2</v>
      </c>
      <c r="J13" s="42">
        <v>14</v>
      </c>
      <c r="K13" s="58">
        <f>I13*D13</f>
        <v>28</v>
      </c>
      <c r="L13" s="59">
        <f t="shared" si="2"/>
        <v>7</v>
      </c>
      <c r="M13" s="40">
        <f t="shared" si="3"/>
        <v>14</v>
      </c>
      <c r="N13" s="40">
        <f t="shared" si="4"/>
        <v>98</v>
      </c>
    </row>
    <row r="14" spans="1:14" s="4" customFormat="1" ht="28.5">
      <c r="A14" s="38" t="s">
        <v>20</v>
      </c>
      <c r="B14" s="39" t="s">
        <v>18</v>
      </c>
      <c r="C14" s="34">
        <f>'Almoxarifado-Julho_2021'!L14</f>
        <v>140</v>
      </c>
      <c r="D14" s="40">
        <f t="shared" si="0"/>
        <v>2.55</v>
      </c>
      <c r="E14" s="139">
        <f>'Almoxarifado-Julho_2021'!N14</f>
        <v>357</v>
      </c>
      <c r="F14" s="41"/>
      <c r="G14" s="42"/>
      <c r="H14" s="40">
        <f t="shared" si="1"/>
        <v>0</v>
      </c>
      <c r="I14" s="41"/>
      <c r="J14" s="42"/>
      <c r="K14" s="58">
        <f aca="true" t="shared" si="5" ref="K14:K84">I14*J14</f>
        <v>0</v>
      </c>
      <c r="L14" s="59">
        <f t="shared" si="2"/>
        <v>140</v>
      </c>
      <c r="M14" s="40">
        <f t="shared" si="3"/>
        <v>2.55</v>
      </c>
      <c r="N14" s="40">
        <f t="shared" si="4"/>
        <v>357</v>
      </c>
    </row>
    <row r="15" spans="1:14" s="4" customFormat="1" ht="28.5">
      <c r="A15" s="38" t="s">
        <v>21</v>
      </c>
      <c r="B15" s="39" t="s">
        <v>18</v>
      </c>
      <c r="C15" s="34">
        <f>'Almoxarifado-Julho_2021'!L15</f>
        <v>0</v>
      </c>
      <c r="D15" s="40" t="str">
        <f t="shared" si="0"/>
        <v>-</v>
      </c>
      <c r="E15" s="139">
        <f>'Almoxarifado-Julho_2021'!N15</f>
        <v>0</v>
      </c>
      <c r="F15" s="41"/>
      <c r="G15" s="42"/>
      <c r="H15" s="40">
        <f t="shared" si="1"/>
        <v>0</v>
      </c>
      <c r="I15" s="41"/>
      <c r="J15" s="42"/>
      <c r="K15" s="58">
        <f t="shared" si="5"/>
        <v>0</v>
      </c>
      <c r="L15" s="59">
        <f t="shared" si="2"/>
        <v>0</v>
      </c>
      <c r="M15" s="40" t="str">
        <f t="shared" si="3"/>
        <v>-</v>
      </c>
      <c r="N15" s="40">
        <f t="shared" si="4"/>
        <v>0</v>
      </c>
    </row>
    <row r="16" spans="1:14" s="4" customFormat="1" ht="28.5">
      <c r="A16" s="38" t="s">
        <v>22</v>
      </c>
      <c r="B16" s="39" t="s">
        <v>18</v>
      </c>
      <c r="C16" s="34">
        <f>'Almoxarifado-Julho_2021'!L16</f>
        <v>0</v>
      </c>
      <c r="D16" s="40" t="str">
        <f t="shared" si="0"/>
        <v>-</v>
      </c>
      <c r="E16" s="139">
        <f>'Almoxarifado-Julho_2021'!N16</f>
        <v>0</v>
      </c>
      <c r="F16" s="41"/>
      <c r="G16" s="42"/>
      <c r="H16" s="40">
        <f t="shared" si="1"/>
        <v>0</v>
      </c>
      <c r="I16" s="41"/>
      <c r="J16" s="42"/>
      <c r="K16" s="58">
        <f t="shared" si="5"/>
        <v>0</v>
      </c>
      <c r="L16" s="59">
        <f t="shared" si="2"/>
        <v>0</v>
      </c>
      <c r="M16" s="40" t="str">
        <f t="shared" si="3"/>
        <v>-</v>
      </c>
      <c r="N16" s="40">
        <f t="shared" si="4"/>
        <v>0</v>
      </c>
    </row>
    <row r="17" spans="1:14" s="4" customFormat="1" ht="28.5">
      <c r="A17" s="38" t="s">
        <v>23</v>
      </c>
      <c r="B17" s="39" t="s">
        <v>18</v>
      </c>
      <c r="C17" s="34">
        <f>'Almoxarifado-Julho_2021'!L17</f>
        <v>73</v>
      </c>
      <c r="D17" s="40">
        <f t="shared" si="0"/>
        <v>0.79</v>
      </c>
      <c r="E17" s="139">
        <f>'Almoxarifado-Julho_2021'!N17</f>
        <v>57.67</v>
      </c>
      <c r="F17" s="41"/>
      <c r="G17" s="42"/>
      <c r="H17" s="40">
        <f t="shared" si="1"/>
        <v>0</v>
      </c>
      <c r="I17" s="41"/>
      <c r="J17" s="42"/>
      <c r="K17" s="58">
        <f t="shared" si="5"/>
        <v>0</v>
      </c>
      <c r="L17" s="59">
        <f t="shared" si="2"/>
        <v>73</v>
      </c>
      <c r="M17" s="40">
        <f t="shared" si="3"/>
        <v>0.79</v>
      </c>
      <c r="N17" s="40">
        <f t="shared" si="4"/>
        <v>57.67</v>
      </c>
    </row>
    <row r="18" spans="1:14" s="4" customFormat="1" ht="28.5">
      <c r="A18" s="38" t="s">
        <v>24</v>
      </c>
      <c r="B18" s="39" t="s">
        <v>18</v>
      </c>
      <c r="C18" s="34">
        <f>'Almoxarifado-Julho_2021'!L18</f>
        <v>49</v>
      </c>
      <c r="D18" s="40">
        <f t="shared" si="0"/>
        <v>0.79</v>
      </c>
      <c r="E18" s="139">
        <f>'Almoxarifado-Julho_2021'!N18</f>
        <v>38.71</v>
      </c>
      <c r="F18" s="41"/>
      <c r="G18" s="42"/>
      <c r="H18" s="40">
        <f t="shared" si="1"/>
        <v>0</v>
      </c>
      <c r="I18" s="41"/>
      <c r="J18" s="42"/>
      <c r="K18" s="58">
        <f t="shared" si="5"/>
        <v>0</v>
      </c>
      <c r="L18" s="59">
        <f t="shared" si="2"/>
        <v>49</v>
      </c>
      <c r="M18" s="40">
        <f t="shared" si="3"/>
        <v>0.79</v>
      </c>
      <c r="N18" s="40">
        <f t="shared" si="4"/>
        <v>38.71</v>
      </c>
    </row>
    <row r="19" spans="1:14" s="4" customFormat="1" ht="28.5">
      <c r="A19" s="38" t="s">
        <v>25</v>
      </c>
      <c r="B19" s="39" t="s">
        <v>18</v>
      </c>
      <c r="C19" s="34">
        <f>'Almoxarifado-Julho_2021'!L19</f>
        <v>28</v>
      </c>
      <c r="D19" s="40">
        <f t="shared" si="0"/>
        <v>0.68</v>
      </c>
      <c r="E19" s="139">
        <f>'Almoxarifado-Julho_2021'!N19</f>
        <v>19.04</v>
      </c>
      <c r="F19" s="41"/>
      <c r="G19" s="42"/>
      <c r="H19" s="40">
        <f t="shared" si="1"/>
        <v>0</v>
      </c>
      <c r="I19" s="41"/>
      <c r="J19" s="42"/>
      <c r="K19" s="58">
        <f t="shared" si="5"/>
        <v>0</v>
      </c>
      <c r="L19" s="59">
        <f t="shared" si="2"/>
        <v>28</v>
      </c>
      <c r="M19" s="40">
        <f t="shared" si="3"/>
        <v>0.68</v>
      </c>
      <c r="N19" s="40">
        <f t="shared" si="4"/>
        <v>19.04</v>
      </c>
    </row>
    <row r="20" spans="1:14" s="4" customFormat="1" ht="28.5">
      <c r="A20" s="38" t="s">
        <v>26</v>
      </c>
      <c r="B20" s="39" t="s">
        <v>18</v>
      </c>
      <c r="C20" s="34">
        <f>'Almoxarifado-Julho_2021'!L20</f>
        <v>8</v>
      </c>
      <c r="D20" s="40">
        <f t="shared" si="0"/>
        <v>0.68</v>
      </c>
      <c r="E20" s="139">
        <f>'Almoxarifado-Julho_2021'!N20</f>
        <v>5.44</v>
      </c>
      <c r="F20" s="41"/>
      <c r="G20" s="42"/>
      <c r="H20" s="40">
        <f t="shared" si="1"/>
        <v>0</v>
      </c>
      <c r="I20" s="41"/>
      <c r="J20" s="42"/>
      <c r="K20" s="58">
        <f t="shared" si="5"/>
        <v>0</v>
      </c>
      <c r="L20" s="59">
        <f t="shared" si="2"/>
        <v>8</v>
      </c>
      <c r="M20" s="40">
        <f t="shared" si="3"/>
        <v>0.68</v>
      </c>
      <c r="N20" s="40">
        <f t="shared" si="4"/>
        <v>5.44</v>
      </c>
    </row>
    <row r="21" spans="1:14" s="4" customFormat="1" ht="28.5">
      <c r="A21" s="38" t="s">
        <v>27</v>
      </c>
      <c r="B21" s="39" t="s">
        <v>18</v>
      </c>
      <c r="C21" s="34">
        <f>'Almoxarifado-Julho_2021'!L21</f>
        <v>8</v>
      </c>
      <c r="D21" s="40">
        <f t="shared" si="0"/>
        <v>0.68</v>
      </c>
      <c r="E21" s="139">
        <f>'Almoxarifado-Julho_2021'!N21</f>
        <v>5.44</v>
      </c>
      <c r="F21" s="41"/>
      <c r="G21" s="42"/>
      <c r="H21" s="40">
        <f t="shared" si="1"/>
        <v>0</v>
      </c>
      <c r="I21" s="41"/>
      <c r="J21" s="42"/>
      <c r="K21" s="58">
        <f t="shared" si="5"/>
        <v>0</v>
      </c>
      <c r="L21" s="59">
        <f t="shared" si="2"/>
        <v>8</v>
      </c>
      <c r="M21" s="40">
        <f t="shared" si="3"/>
        <v>0.68</v>
      </c>
      <c r="N21" s="40">
        <f t="shared" si="4"/>
        <v>5.44</v>
      </c>
    </row>
    <row r="22" spans="1:14" s="4" customFormat="1" ht="28.5">
      <c r="A22" s="38" t="s">
        <v>28</v>
      </c>
      <c r="B22" s="39" t="s">
        <v>18</v>
      </c>
      <c r="C22" s="34">
        <f>'Almoxarifado-Julho_2021'!L22</f>
        <v>8</v>
      </c>
      <c r="D22" s="40">
        <f t="shared" si="0"/>
        <v>0.68</v>
      </c>
      <c r="E22" s="139">
        <f>'Almoxarifado-Julho_2021'!N22</f>
        <v>5.44</v>
      </c>
      <c r="F22" s="41"/>
      <c r="G22" s="42"/>
      <c r="H22" s="40">
        <f t="shared" si="1"/>
        <v>0</v>
      </c>
      <c r="I22" s="41"/>
      <c r="J22" s="42"/>
      <c r="K22" s="58">
        <f t="shared" si="5"/>
        <v>0</v>
      </c>
      <c r="L22" s="59">
        <f t="shared" si="2"/>
        <v>8</v>
      </c>
      <c r="M22" s="40">
        <f t="shared" si="3"/>
        <v>0.68</v>
      </c>
      <c r="N22" s="40">
        <f t="shared" si="4"/>
        <v>5.44</v>
      </c>
    </row>
    <row r="23" spans="1:14" s="4" customFormat="1" ht="28.5">
      <c r="A23" s="38" t="s">
        <v>29</v>
      </c>
      <c r="B23" s="39" t="s">
        <v>18</v>
      </c>
      <c r="C23" s="34">
        <f>'Almoxarifado-Julho_2021'!L23</f>
        <v>5</v>
      </c>
      <c r="D23" s="40">
        <f t="shared" si="0"/>
        <v>1</v>
      </c>
      <c r="E23" s="139">
        <f>'Almoxarifado-Julho_2021'!N23</f>
        <v>5</v>
      </c>
      <c r="F23" s="41"/>
      <c r="G23" s="42"/>
      <c r="H23" s="40">
        <f t="shared" si="1"/>
        <v>0</v>
      </c>
      <c r="I23" s="41"/>
      <c r="J23" s="42"/>
      <c r="K23" s="58">
        <f t="shared" si="5"/>
        <v>0</v>
      </c>
      <c r="L23" s="59">
        <f t="shared" si="2"/>
        <v>5</v>
      </c>
      <c r="M23" s="40">
        <f t="shared" si="3"/>
        <v>1</v>
      </c>
      <c r="N23" s="40">
        <f t="shared" si="4"/>
        <v>5</v>
      </c>
    </row>
    <row r="24" spans="1:14" s="4" customFormat="1" ht="28.5">
      <c r="A24" s="38" t="s">
        <v>30</v>
      </c>
      <c r="B24" s="39" t="s">
        <v>18</v>
      </c>
      <c r="C24" s="34">
        <f>'Almoxarifado-Julho_2021'!L24</f>
        <v>249</v>
      </c>
      <c r="D24" s="40">
        <f t="shared" si="0"/>
        <v>0.37</v>
      </c>
      <c r="E24" s="139">
        <f>'Almoxarifado-Julho_2021'!N24</f>
        <v>92.13</v>
      </c>
      <c r="F24" s="41"/>
      <c r="G24" s="42"/>
      <c r="H24" s="40">
        <f t="shared" si="1"/>
        <v>0</v>
      </c>
      <c r="I24" s="41"/>
      <c r="J24" s="42"/>
      <c r="K24" s="58">
        <f t="shared" si="5"/>
        <v>0</v>
      </c>
      <c r="L24" s="59">
        <f t="shared" si="2"/>
        <v>249</v>
      </c>
      <c r="M24" s="40">
        <f t="shared" si="3"/>
        <v>0.37</v>
      </c>
      <c r="N24" s="40">
        <f t="shared" si="4"/>
        <v>92.13</v>
      </c>
    </row>
    <row r="25" spans="1:14" s="4" customFormat="1" ht="14.25">
      <c r="A25" s="38" t="s">
        <v>31</v>
      </c>
      <c r="B25" s="39" t="s">
        <v>32</v>
      </c>
      <c r="C25" s="34">
        <f>'Almoxarifado-Julho_2021'!L25</f>
        <v>10</v>
      </c>
      <c r="D25" s="40">
        <f t="shared" si="0"/>
        <v>4.59</v>
      </c>
      <c r="E25" s="139">
        <f>'Almoxarifado-Julho_2021'!N25</f>
        <v>45.9</v>
      </c>
      <c r="F25" s="41"/>
      <c r="G25" s="42"/>
      <c r="H25" s="40">
        <f t="shared" si="1"/>
        <v>0</v>
      </c>
      <c r="I25" s="41"/>
      <c r="J25" s="42"/>
      <c r="K25" s="58">
        <f t="shared" si="5"/>
        <v>0</v>
      </c>
      <c r="L25" s="59">
        <f t="shared" si="2"/>
        <v>10</v>
      </c>
      <c r="M25" s="40">
        <f t="shared" si="3"/>
        <v>4.59</v>
      </c>
      <c r="N25" s="40">
        <f t="shared" si="4"/>
        <v>45.9</v>
      </c>
    </row>
    <row r="26" spans="1:14" s="4" customFormat="1" ht="14.25">
      <c r="A26" s="38" t="s">
        <v>33</v>
      </c>
      <c r="B26" s="39" t="s">
        <v>32</v>
      </c>
      <c r="C26" s="34">
        <f>'Almoxarifado-Julho_2021'!L26</f>
        <v>5</v>
      </c>
      <c r="D26" s="40">
        <f t="shared" si="0"/>
        <v>4.59</v>
      </c>
      <c r="E26" s="139">
        <f>'Almoxarifado-Julho_2021'!N26</f>
        <v>22.95</v>
      </c>
      <c r="F26" s="41"/>
      <c r="G26" s="42"/>
      <c r="H26" s="40">
        <f t="shared" si="1"/>
        <v>0</v>
      </c>
      <c r="I26" s="41"/>
      <c r="J26" s="42"/>
      <c r="K26" s="58">
        <f t="shared" si="5"/>
        <v>0</v>
      </c>
      <c r="L26" s="59">
        <f t="shared" si="2"/>
        <v>5</v>
      </c>
      <c r="M26" s="40">
        <f t="shared" si="3"/>
        <v>4.59</v>
      </c>
      <c r="N26" s="40">
        <f t="shared" si="4"/>
        <v>22.95</v>
      </c>
    </row>
    <row r="27" spans="1:14" s="4" customFormat="1" ht="14.25">
      <c r="A27" s="38" t="s">
        <v>34</v>
      </c>
      <c r="B27" s="39" t="s">
        <v>32</v>
      </c>
      <c r="C27" s="34">
        <f>'Almoxarifado-Julho_2021'!L27</f>
        <v>2</v>
      </c>
      <c r="D27" s="40">
        <f t="shared" si="0"/>
        <v>4.59</v>
      </c>
      <c r="E27" s="139">
        <f>'Almoxarifado-Julho_2021'!N27</f>
        <v>9.18</v>
      </c>
      <c r="F27" s="41"/>
      <c r="G27" s="42"/>
      <c r="H27" s="40">
        <f t="shared" si="1"/>
        <v>0</v>
      </c>
      <c r="I27" s="41"/>
      <c r="J27" s="42"/>
      <c r="K27" s="58">
        <f t="shared" si="5"/>
        <v>0</v>
      </c>
      <c r="L27" s="59">
        <f t="shared" si="2"/>
        <v>2</v>
      </c>
      <c r="M27" s="40">
        <f t="shared" si="3"/>
        <v>4.59</v>
      </c>
      <c r="N27" s="40">
        <f t="shared" si="4"/>
        <v>9.18</v>
      </c>
    </row>
    <row r="28" spans="1:14" s="4" customFormat="1" ht="14.25">
      <c r="A28" s="38" t="s">
        <v>35</v>
      </c>
      <c r="B28" s="39" t="s">
        <v>32</v>
      </c>
      <c r="C28" s="34">
        <f>'Almoxarifado-Julho_2021'!L28</f>
        <v>3</v>
      </c>
      <c r="D28" s="40">
        <f t="shared" si="0"/>
        <v>4.59</v>
      </c>
      <c r="E28" s="139">
        <f>'Almoxarifado-Julho_2021'!N28</f>
        <v>13.77</v>
      </c>
      <c r="F28" s="41"/>
      <c r="G28" s="42"/>
      <c r="H28" s="40">
        <f t="shared" si="1"/>
        <v>0</v>
      </c>
      <c r="I28" s="41"/>
      <c r="J28" s="42"/>
      <c r="K28" s="58">
        <f t="shared" si="5"/>
        <v>0</v>
      </c>
      <c r="L28" s="59">
        <f t="shared" si="2"/>
        <v>3</v>
      </c>
      <c r="M28" s="40">
        <f t="shared" si="3"/>
        <v>4.59</v>
      </c>
      <c r="N28" s="40">
        <f t="shared" si="4"/>
        <v>13.77</v>
      </c>
    </row>
    <row r="29" spans="1:14" s="4" customFormat="1" ht="14.25">
      <c r="A29" s="38" t="s">
        <v>36</v>
      </c>
      <c r="B29" s="39" t="s">
        <v>32</v>
      </c>
      <c r="C29" s="34">
        <f>'Almoxarifado-Julho_2021'!L29</f>
        <v>5</v>
      </c>
      <c r="D29" s="40">
        <f t="shared" si="0"/>
        <v>14.9</v>
      </c>
      <c r="E29" s="139">
        <f>'Almoxarifado-Julho_2021'!N29</f>
        <v>74.5</v>
      </c>
      <c r="F29" s="41"/>
      <c r="G29" s="42"/>
      <c r="H29" s="40">
        <f t="shared" si="1"/>
        <v>0</v>
      </c>
      <c r="I29" s="41"/>
      <c r="J29" s="42"/>
      <c r="K29" s="58">
        <f t="shared" si="5"/>
        <v>0</v>
      </c>
      <c r="L29" s="59">
        <f t="shared" si="2"/>
        <v>5</v>
      </c>
      <c r="M29" s="40">
        <f t="shared" si="3"/>
        <v>14.9</v>
      </c>
      <c r="N29" s="40">
        <f t="shared" si="4"/>
        <v>74.5</v>
      </c>
    </row>
    <row r="30" spans="1:14" s="4" customFormat="1" ht="14.25">
      <c r="A30" s="38" t="s">
        <v>37</v>
      </c>
      <c r="B30" s="39" t="s">
        <v>32</v>
      </c>
      <c r="C30" s="34">
        <f>'Almoxarifado-Julho_2021'!L30</f>
        <v>6</v>
      </c>
      <c r="D30" s="40">
        <f t="shared" si="0"/>
        <v>3.86</v>
      </c>
      <c r="E30" s="139">
        <f>'Almoxarifado-Julho_2021'!N30</f>
        <v>23.16</v>
      </c>
      <c r="F30" s="41"/>
      <c r="G30" s="42"/>
      <c r="H30" s="40">
        <f t="shared" si="1"/>
        <v>0</v>
      </c>
      <c r="I30" s="41"/>
      <c r="J30" s="42"/>
      <c r="K30" s="58">
        <f t="shared" si="5"/>
        <v>0</v>
      </c>
      <c r="L30" s="59">
        <f t="shared" si="2"/>
        <v>6</v>
      </c>
      <c r="M30" s="40">
        <f t="shared" si="3"/>
        <v>3.86</v>
      </c>
      <c r="N30" s="40">
        <f t="shared" si="4"/>
        <v>23.16</v>
      </c>
    </row>
    <row r="31" spans="1:14" s="4" customFormat="1" ht="28.5">
      <c r="A31" s="38" t="s">
        <v>38</v>
      </c>
      <c r="B31" s="39" t="s">
        <v>18</v>
      </c>
      <c r="C31" s="34">
        <f>'Almoxarifado-Julho_2021'!L31</f>
        <v>1</v>
      </c>
      <c r="D31" s="40">
        <f t="shared" si="0"/>
        <v>0.43</v>
      </c>
      <c r="E31" s="139">
        <f>'Almoxarifado-Julho_2021'!N31</f>
        <v>0.43000000000000016</v>
      </c>
      <c r="F31" s="41"/>
      <c r="G31" s="42"/>
      <c r="H31" s="40">
        <f t="shared" si="1"/>
        <v>0</v>
      </c>
      <c r="I31" s="41"/>
      <c r="J31" s="42"/>
      <c r="K31" s="58">
        <f t="shared" si="5"/>
        <v>0</v>
      </c>
      <c r="L31" s="59">
        <f t="shared" si="2"/>
        <v>1</v>
      </c>
      <c r="M31" s="40">
        <f t="shared" si="3"/>
        <v>0.43</v>
      </c>
      <c r="N31" s="40">
        <f t="shared" si="4"/>
        <v>0.43000000000000016</v>
      </c>
    </row>
    <row r="32" spans="1:14" s="4" customFormat="1" ht="28.5">
      <c r="A32" s="38" t="s">
        <v>39</v>
      </c>
      <c r="B32" s="39" t="s">
        <v>18</v>
      </c>
      <c r="C32" s="34">
        <f>'Almoxarifado-Julho_2021'!L32</f>
        <v>2</v>
      </c>
      <c r="D32" s="40">
        <f t="shared" si="0"/>
        <v>0.45</v>
      </c>
      <c r="E32" s="139">
        <f>'Almoxarifado-Julho_2021'!N32</f>
        <v>0.9000000000000001</v>
      </c>
      <c r="F32" s="41"/>
      <c r="G32" s="42"/>
      <c r="H32" s="40">
        <f t="shared" si="1"/>
        <v>0</v>
      </c>
      <c r="I32" s="41"/>
      <c r="J32" s="42"/>
      <c r="K32" s="58">
        <f t="shared" si="5"/>
        <v>0</v>
      </c>
      <c r="L32" s="59">
        <f t="shared" si="2"/>
        <v>2</v>
      </c>
      <c r="M32" s="40">
        <f t="shared" si="3"/>
        <v>0.45</v>
      </c>
      <c r="N32" s="40">
        <f t="shared" si="4"/>
        <v>0.9000000000000001</v>
      </c>
    </row>
    <row r="33" spans="1:14" s="4" customFormat="1" ht="28.5">
      <c r="A33" s="38" t="s">
        <v>40</v>
      </c>
      <c r="B33" s="39" t="s">
        <v>18</v>
      </c>
      <c r="C33" s="34">
        <f>'Almoxarifado-Julho_2021'!L33</f>
        <v>21</v>
      </c>
      <c r="D33" s="40">
        <f t="shared" si="0"/>
        <v>2.8</v>
      </c>
      <c r="E33" s="139">
        <f>'Almoxarifado-Julho_2021'!N33</f>
        <v>58.8</v>
      </c>
      <c r="F33" s="41"/>
      <c r="G33" s="42"/>
      <c r="H33" s="40">
        <f t="shared" si="1"/>
        <v>0</v>
      </c>
      <c r="I33" s="41"/>
      <c r="J33" s="42"/>
      <c r="K33" s="58">
        <f t="shared" si="5"/>
        <v>0</v>
      </c>
      <c r="L33" s="59">
        <f t="shared" si="2"/>
        <v>21</v>
      </c>
      <c r="M33" s="40">
        <f t="shared" si="3"/>
        <v>2.8</v>
      </c>
      <c r="N33" s="40">
        <f t="shared" si="4"/>
        <v>58.8</v>
      </c>
    </row>
    <row r="34" spans="1:14" s="4" customFormat="1" ht="28.5">
      <c r="A34" s="38" t="s">
        <v>41</v>
      </c>
      <c r="B34" s="39" t="s">
        <v>18</v>
      </c>
      <c r="C34" s="34">
        <f>'Almoxarifado-Julho_2021'!L34</f>
        <v>730</v>
      </c>
      <c r="D34" s="40">
        <f t="shared" si="0"/>
        <v>0.11</v>
      </c>
      <c r="E34" s="139">
        <f>'Almoxarifado-Julho_2021'!N34</f>
        <v>80.3</v>
      </c>
      <c r="F34" s="41"/>
      <c r="G34" s="42"/>
      <c r="H34" s="40">
        <f t="shared" si="1"/>
        <v>0</v>
      </c>
      <c r="I34" s="41"/>
      <c r="J34" s="42"/>
      <c r="K34" s="58">
        <f t="shared" si="5"/>
        <v>0</v>
      </c>
      <c r="L34" s="59">
        <f t="shared" si="2"/>
        <v>730</v>
      </c>
      <c r="M34" s="40">
        <f t="shared" si="3"/>
        <v>0.11</v>
      </c>
      <c r="N34" s="40">
        <f t="shared" si="4"/>
        <v>80.3</v>
      </c>
    </row>
    <row r="35" spans="1:14" s="4" customFormat="1" ht="28.5">
      <c r="A35" s="38" t="s">
        <v>42</v>
      </c>
      <c r="B35" s="39" t="s">
        <v>18</v>
      </c>
      <c r="C35" s="34">
        <f>'Almoxarifado-Julho_2021'!L35</f>
        <v>6</v>
      </c>
      <c r="D35" s="40">
        <f t="shared" si="0"/>
        <v>12.81</v>
      </c>
      <c r="E35" s="139">
        <f>'Almoxarifado-Julho_2021'!N35</f>
        <v>76.86000000000001</v>
      </c>
      <c r="F35" s="41"/>
      <c r="G35" s="42"/>
      <c r="H35" s="40">
        <f t="shared" si="1"/>
        <v>0</v>
      </c>
      <c r="I35" s="41"/>
      <c r="J35" s="42"/>
      <c r="K35" s="58">
        <f t="shared" si="5"/>
        <v>0</v>
      </c>
      <c r="L35" s="59">
        <f t="shared" si="2"/>
        <v>6</v>
      </c>
      <c r="M35" s="40">
        <f t="shared" si="3"/>
        <v>12.81</v>
      </c>
      <c r="N35" s="40">
        <f t="shared" si="4"/>
        <v>76.86000000000001</v>
      </c>
    </row>
    <row r="36" spans="1:14" s="4" customFormat="1" ht="28.5">
      <c r="A36" s="38" t="s">
        <v>43</v>
      </c>
      <c r="B36" s="39" t="s">
        <v>18</v>
      </c>
      <c r="C36" s="34">
        <f>'Almoxarifado-Julho_2021'!L36</f>
        <v>4</v>
      </c>
      <c r="D36" s="40">
        <f t="shared" si="0"/>
        <v>0.25</v>
      </c>
      <c r="E36" s="139">
        <f>'Almoxarifado-Julho_2021'!N36</f>
        <v>1</v>
      </c>
      <c r="F36" s="41"/>
      <c r="G36" s="42"/>
      <c r="H36" s="40">
        <f t="shared" si="1"/>
        <v>0</v>
      </c>
      <c r="I36" s="41"/>
      <c r="J36" s="42"/>
      <c r="K36" s="58">
        <f t="shared" si="5"/>
        <v>0</v>
      </c>
      <c r="L36" s="59">
        <f t="shared" si="2"/>
        <v>4</v>
      </c>
      <c r="M36" s="40">
        <f t="shared" si="3"/>
        <v>0.25</v>
      </c>
      <c r="N36" s="40">
        <f t="shared" si="4"/>
        <v>1</v>
      </c>
    </row>
    <row r="37" spans="1:14" s="4" customFormat="1" ht="14.25">
      <c r="A37" s="38" t="s">
        <v>44</v>
      </c>
      <c r="B37" s="39" t="s">
        <v>32</v>
      </c>
      <c r="C37" s="34">
        <f>'Almoxarifado-Julho_2021'!L37</f>
        <v>3</v>
      </c>
      <c r="D37" s="40">
        <f t="shared" si="0"/>
        <v>0.37</v>
      </c>
      <c r="E37" s="139">
        <f>'Almoxarifado-Julho_2021'!N37</f>
        <v>1.11</v>
      </c>
      <c r="F37" s="41"/>
      <c r="G37" s="42"/>
      <c r="H37" s="40">
        <f t="shared" si="1"/>
        <v>0</v>
      </c>
      <c r="I37" s="41"/>
      <c r="J37" s="42"/>
      <c r="K37" s="58">
        <f t="shared" si="5"/>
        <v>0</v>
      </c>
      <c r="L37" s="59">
        <f t="shared" si="2"/>
        <v>3</v>
      </c>
      <c r="M37" s="40">
        <f t="shared" si="3"/>
        <v>0.37</v>
      </c>
      <c r="N37" s="40">
        <f t="shared" si="4"/>
        <v>1.11</v>
      </c>
    </row>
    <row r="38" spans="1:14" s="4" customFormat="1" ht="28.5">
      <c r="A38" s="38" t="s">
        <v>45</v>
      </c>
      <c r="B38" s="39" t="s">
        <v>18</v>
      </c>
      <c r="C38" s="34">
        <f>'Almoxarifado-Julho_2021'!L38</f>
        <v>1</v>
      </c>
      <c r="D38" s="40">
        <f t="shared" si="0"/>
        <v>39.41</v>
      </c>
      <c r="E38" s="139">
        <f>'Almoxarifado-Julho_2021'!N38</f>
        <v>39.41</v>
      </c>
      <c r="F38" s="41"/>
      <c r="G38" s="42"/>
      <c r="H38" s="40">
        <f t="shared" si="1"/>
        <v>0</v>
      </c>
      <c r="I38" s="41"/>
      <c r="J38" s="42"/>
      <c r="K38" s="58">
        <f t="shared" si="5"/>
        <v>0</v>
      </c>
      <c r="L38" s="59">
        <f t="shared" si="2"/>
        <v>1</v>
      </c>
      <c r="M38" s="40">
        <f t="shared" si="3"/>
        <v>39.41</v>
      </c>
      <c r="N38" s="40">
        <f t="shared" si="4"/>
        <v>39.41</v>
      </c>
    </row>
    <row r="39" spans="1:14" s="4" customFormat="1" ht="28.5">
      <c r="A39" s="38" t="s">
        <v>46</v>
      </c>
      <c r="B39" s="39" t="s">
        <v>18</v>
      </c>
      <c r="C39" s="34">
        <f>'Almoxarifado-Julho_2021'!L39</f>
        <v>4</v>
      </c>
      <c r="D39" s="40">
        <f t="shared" si="0"/>
        <v>1.88</v>
      </c>
      <c r="E39" s="139">
        <f>'Almoxarifado-Julho_2021'!N39</f>
        <v>7.52</v>
      </c>
      <c r="F39" s="41"/>
      <c r="G39" s="42"/>
      <c r="H39" s="40">
        <f t="shared" si="1"/>
        <v>0</v>
      </c>
      <c r="I39" s="41"/>
      <c r="J39" s="42"/>
      <c r="K39" s="58">
        <f t="shared" si="5"/>
        <v>0</v>
      </c>
      <c r="L39" s="59">
        <f t="shared" si="2"/>
        <v>4</v>
      </c>
      <c r="M39" s="40">
        <f t="shared" si="3"/>
        <v>1.88</v>
      </c>
      <c r="N39" s="40">
        <f t="shared" si="4"/>
        <v>7.52</v>
      </c>
    </row>
    <row r="40" spans="1:14" s="4" customFormat="1" ht="28.5">
      <c r="A40" s="38" t="s">
        <v>47</v>
      </c>
      <c r="B40" s="39" t="s">
        <v>18</v>
      </c>
      <c r="C40" s="34">
        <f>'Almoxarifado-Julho_2021'!L40</f>
        <v>2</v>
      </c>
      <c r="D40" s="40">
        <f t="shared" si="0"/>
        <v>1.86</v>
      </c>
      <c r="E40" s="139">
        <f>'Almoxarifado-Julho_2021'!N40</f>
        <v>3.7199999999999998</v>
      </c>
      <c r="F40" s="41"/>
      <c r="G40" s="42"/>
      <c r="H40" s="40">
        <f t="shared" si="1"/>
        <v>0</v>
      </c>
      <c r="I40" s="41"/>
      <c r="J40" s="42"/>
      <c r="K40" s="58">
        <f t="shared" si="5"/>
        <v>0</v>
      </c>
      <c r="L40" s="59">
        <f t="shared" si="2"/>
        <v>2</v>
      </c>
      <c r="M40" s="40">
        <f t="shared" si="3"/>
        <v>1.86</v>
      </c>
      <c r="N40" s="40">
        <f t="shared" si="4"/>
        <v>3.7199999999999998</v>
      </c>
    </row>
    <row r="41" spans="1:14" s="4" customFormat="1" ht="28.5">
      <c r="A41" s="38" t="s">
        <v>48</v>
      </c>
      <c r="B41" s="39" t="s">
        <v>18</v>
      </c>
      <c r="C41" s="34">
        <f>'Almoxarifado-Julho_2021'!L41</f>
        <v>41</v>
      </c>
      <c r="D41" s="40">
        <f t="shared" si="0"/>
        <v>1.9</v>
      </c>
      <c r="E41" s="139">
        <f>'Almoxarifado-Julho_2021'!N41</f>
        <v>77.9</v>
      </c>
      <c r="F41" s="41"/>
      <c r="G41" s="42"/>
      <c r="H41" s="40">
        <f t="shared" si="1"/>
        <v>0</v>
      </c>
      <c r="I41" s="41"/>
      <c r="J41" s="42"/>
      <c r="K41" s="58">
        <f t="shared" si="5"/>
        <v>0</v>
      </c>
      <c r="L41" s="59">
        <f t="shared" si="2"/>
        <v>41</v>
      </c>
      <c r="M41" s="40">
        <f t="shared" si="3"/>
        <v>1.9</v>
      </c>
      <c r="N41" s="40">
        <f t="shared" si="4"/>
        <v>77.9</v>
      </c>
    </row>
    <row r="42" spans="1:14" s="4" customFormat="1" ht="28.5">
      <c r="A42" s="38" t="s">
        <v>49</v>
      </c>
      <c r="B42" s="39" t="s">
        <v>18</v>
      </c>
      <c r="C42" s="34">
        <f>'Almoxarifado-Julho_2021'!L42</f>
        <v>45</v>
      </c>
      <c r="D42" s="40">
        <f t="shared" si="0"/>
        <v>4.9</v>
      </c>
      <c r="E42" s="139">
        <f>'Almoxarifado-Julho_2021'!N42</f>
        <v>220.5</v>
      </c>
      <c r="F42" s="41"/>
      <c r="G42" s="42"/>
      <c r="H42" s="40">
        <f t="shared" si="1"/>
        <v>0</v>
      </c>
      <c r="I42" s="41"/>
      <c r="J42" s="42"/>
      <c r="K42" s="58">
        <f t="shared" si="5"/>
        <v>0</v>
      </c>
      <c r="L42" s="59">
        <f t="shared" si="2"/>
        <v>45</v>
      </c>
      <c r="M42" s="40">
        <f t="shared" si="3"/>
        <v>4.9</v>
      </c>
      <c r="N42" s="40">
        <f t="shared" si="4"/>
        <v>220.5</v>
      </c>
    </row>
    <row r="43" spans="1:14" s="4" customFormat="1" ht="28.5">
      <c r="A43" s="38" t="s">
        <v>50</v>
      </c>
      <c r="B43" s="39" t="s">
        <v>18</v>
      </c>
      <c r="C43" s="34">
        <f>'Almoxarifado-Julho_2021'!L43</f>
        <v>2</v>
      </c>
      <c r="D43" s="40">
        <f t="shared" si="0"/>
        <v>7.99</v>
      </c>
      <c r="E43" s="139">
        <f>'Almoxarifado-Julho_2021'!N43</f>
        <v>15.98</v>
      </c>
      <c r="F43" s="41"/>
      <c r="G43" s="42"/>
      <c r="H43" s="40">
        <f t="shared" si="1"/>
        <v>0</v>
      </c>
      <c r="I43" s="41"/>
      <c r="J43" s="42"/>
      <c r="K43" s="58">
        <f t="shared" si="5"/>
        <v>0</v>
      </c>
      <c r="L43" s="59">
        <f t="shared" si="2"/>
        <v>2</v>
      </c>
      <c r="M43" s="40">
        <f t="shared" si="3"/>
        <v>7.99</v>
      </c>
      <c r="N43" s="40">
        <f t="shared" si="4"/>
        <v>15.98</v>
      </c>
    </row>
    <row r="44" spans="1:14" s="4" customFormat="1" ht="14.25">
      <c r="A44" s="38" t="s">
        <v>51</v>
      </c>
      <c r="B44" s="39" t="s">
        <v>32</v>
      </c>
      <c r="C44" s="34">
        <f>'Almoxarifado-Julho_2021'!L44</f>
        <v>1</v>
      </c>
      <c r="D44" s="40">
        <f t="shared" si="0"/>
        <v>4.95</v>
      </c>
      <c r="E44" s="139">
        <f>'Almoxarifado-Julho_2021'!N44</f>
        <v>4.95</v>
      </c>
      <c r="F44" s="41"/>
      <c r="G44" s="42"/>
      <c r="H44" s="40">
        <f t="shared" si="1"/>
        <v>0</v>
      </c>
      <c r="I44" s="41"/>
      <c r="J44" s="42"/>
      <c r="K44" s="58">
        <f t="shared" si="5"/>
        <v>0</v>
      </c>
      <c r="L44" s="59">
        <f t="shared" si="2"/>
        <v>1</v>
      </c>
      <c r="M44" s="40">
        <f t="shared" si="3"/>
        <v>4.95</v>
      </c>
      <c r="N44" s="40">
        <f t="shared" si="4"/>
        <v>4.95</v>
      </c>
    </row>
    <row r="45" spans="1:14" s="4" customFormat="1" ht="14.25">
      <c r="A45" s="38" t="s">
        <v>52</v>
      </c>
      <c r="B45" s="39" t="s">
        <v>53</v>
      </c>
      <c r="C45" s="34">
        <f>'Almoxarifado-Julho_2021'!L45</f>
        <v>31</v>
      </c>
      <c r="D45" s="40">
        <f t="shared" si="0"/>
        <v>10.15</v>
      </c>
      <c r="E45" s="139">
        <f>'Almoxarifado-Julho_2021'!N45</f>
        <v>314.65</v>
      </c>
      <c r="F45" s="41"/>
      <c r="G45" s="42"/>
      <c r="H45" s="40">
        <f t="shared" si="1"/>
        <v>0</v>
      </c>
      <c r="I45" s="41"/>
      <c r="J45" s="42"/>
      <c r="K45" s="58">
        <f t="shared" si="5"/>
        <v>0</v>
      </c>
      <c r="L45" s="59">
        <f t="shared" si="2"/>
        <v>31</v>
      </c>
      <c r="M45" s="40">
        <f t="shared" si="3"/>
        <v>10.15</v>
      </c>
      <c r="N45" s="40">
        <f t="shared" si="4"/>
        <v>314.65</v>
      </c>
    </row>
    <row r="46" spans="1:14" s="4" customFormat="1" ht="14.25">
      <c r="A46" s="38" t="s">
        <v>54</v>
      </c>
      <c r="B46" s="39" t="s">
        <v>32</v>
      </c>
      <c r="C46" s="34">
        <f>'Almoxarifado-Julho_2021'!L46</f>
        <v>12</v>
      </c>
      <c r="D46" s="40">
        <f t="shared" si="0"/>
        <v>10.15</v>
      </c>
      <c r="E46" s="139">
        <f>'Almoxarifado-Julho_2021'!N46</f>
        <v>121.8</v>
      </c>
      <c r="F46" s="41"/>
      <c r="G46" s="42"/>
      <c r="H46" s="40">
        <f t="shared" si="1"/>
        <v>0</v>
      </c>
      <c r="I46" s="41"/>
      <c r="J46" s="42"/>
      <c r="K46" s="58">
        <f t="shared" si="5"/>
        <v>0</v>
      </c>
      <c r="L46" s="59">
        <f t="shared" si="2"/>
        <v>12</v>
      </c>
      <c r="M46" s="40">
        <f t="shared" si="3"/>
        <v>10.15</v>
      </c>
      <c r="N46" s="40">
        <f t="shared" si="4"/>
        <v>121.8</v>
      </c>
    </row>
    <row r="47" spans="1:14" s="4" customFormat="1" ht="14.25">
      <c r="A47" s="38" t="s">
        <v>55</v>
      </c>
      <c r="B47" s="39" t="s">
        <v>32</v>
      </c>
      <c r="C47" s="34">
        <f>'Almoxarifado-Julho_2021'!L47</f>
        <v>7</v>
      </c>
      <c r="D47" s="40">
        <f t="shared" si="0"/>
        <v>10.15</v>
      </c>
      <c r="E47" s="139">
        <f>'Almoxarifado-Julho_2021'!N47</f>
        <v>71.05</v>
      </c>
      <c r="F47" s="41"/>
      <c r="G47" s="42"/>
      <c r="H47" s="40">
        <f t="shared" si="1"/>
        <v>0</v>
      </c>
      <c r="I47" s="41"/>
      <c r="J47" s="42"/>
      <c r="K47" s="58">
        <f t="shared" si="5"/>
        <v>0</v>
      </c>
      <c r="L47" s="59">
        <f t="shared" si="2"/>
        <v>7</v>
      </c>
      <c r="M47" s="40">
        <f t="shared" si="3"/>
        <v>10.15</v>
      </c>
      <c r="N47" s="40">
        <f t="shared" si="4"/>
        <v>71.05</v>
      </c>
    </row>
    <row r="48" spans="1:14" s="4" customFormat="1" ht="14.25">
      <c r="A48" s="38" t="s">
        <v>56</v>
      </c>
      <c r="B48" s="39" t="s">
        <v>32</v>
      </c>
      <c r="C48" s="34">
        <f>'Almoxarifado-Julho_2021'!L48</f>
        <v>3</v>
      </c>
      <c r="D48" s="40">
        <f t="shared" si="0"/>
        <v>29</v>
      </c>
      <c r="E48" s="139">
        <f>'Almoxarifado-Julho_2021'!N48</f>
        <v>87</v>
      </c>
      <c r="F48" s="41"/>
      <c r="G48" s="42"/>
      <c r="H48" s="40">
        <f t="shared" si="1"/>
        <v>0</v>
      </c>
      <c r="I48" s="41"/>
      <c r="J48" s="42"/>
      <c r="K48" s="58">
        <f t="shared" si="5"/>
        <v>0</v>
      </c>
      <c r="L48" s="59">
        <f t="shared" si="2"/>
        <v>3</v>
      </c>
      <c r="M48" s="40">
        <f t="shared" si="3"/>
        <v>29</v>
      </c>
      <c r="N48" s="40">
        <f t="shared" si="4"/>
        <v>87</v>
      </c>
    </row>
    <row r="49" spans="1:14" s="4" customFormat="1" ht="28.5">
      <c r="A49" s="38" t="s">
        <v>57</v>
      </c>
      <c r="B49" s="39" t="s">
        <v>18</v>
      </c>
      <c r="C49" s="34">
        <f>'Almoxarifado-Julho_2021'!L49</f>
        <v>19</v>
      </c>
      <c r="D49" s="40">
        <f t="shared" si="0"/>
        <v>2.48</v>
      </c>
      <c r="E49" s="139">
        <f>'Almoxarifado-Julho_2021'!N49</f>
        <v>47.12</v>
      </c>
      <c r="F49" s="41"/>
      <c r="G49" s="42"/>
      <c r="H49" s="40">
        <f t="shared" si="1"/>
        <v>0</v>
      </c>
      <c r="I49" s="41"/>
      <c r="J49" s="42"/>
      <c r="K49" s="58">
        <f t="shared" si="5"/>
        <v>0</v>
      </c>
      <c r="L49" s="59">
        <f t="shared" si="2"/>
        <v>19</v>
      </c>
      <c r="M49" s="40">
        <f t="shared" si="3"/>
        <v>2.48</v>
      </c>
      <c r="N49" s="40">
        <f t="shared" si="4"/>
        <v>47.12</v>
      </c>
    </row>
    <row r="50" spans="1:14" s="4" customFormat="1" ht="28.5">
      <c r="A50" s="38" t="s">
        <v>58</v>
      </c>
      <c r="B50" s="39" t="s">
        <v>18</v>
      </c>
      <c r="C50" s="34">
        <f>'Almoxarifado-Julho_2021'!L50</f>
        <v>98</v>
      </c>
      <c r="D50" s="40">
        <f t="shared" si="0"/>
        <v>0.26</v>
      </c>
      <c r="E50" s="139">
        <f>'Almoxarifado-Julho_2021'!N50</f>
        <v>25.48</v>
      </c>
      <c r="F50" s="41"/>
      <c r="G50" s="42"/>
      <c r="H50" s="40">
        <f t="shared" si="1"/>
        <v>0</v>
      </c>
      <c r="I50" s="41"/>
      <c r="J50" s="42"/>
      <c r="K50" s="58">
        <f t="shared" si="5"/>
        <v>0</v>
      </c>
      <c r="L50" s="59">
        <f t="shared" si="2"/>
        <v>98</v>
      </c>
      <c r="M50" s="40">
        <f t="shared" si="3"/>
        <v>0.26</v>
      </c>
      <c r="N50" s="40">
        <f t="shared" si="4"/>
        <v>25.48</v>
      </c>
    </row>
    <row r="51" spans="1:14" s="4" customFormat="1" ht="28.5">
      <c r="A51" s="43" t="s">
        <v>59</v>
      </c>
      <c r="B51" s="44" t="s">
        <v>18</v>
      </c>
      <c r="C51" s="115">
        <f>'Almoxarifado-Julho_2021'!L51</f>
        <v>1</v>
      </c>
      <c r="D51" s="45">
        <f t="shared" si="0"/>
        <v>2.98</v>
      </c>
      <c r="E51" s="140">
        <f>'Almoxarifado-Julho_2021'!N51</f>
        <v>2.98</v>
      </c>
      <c r="F51" s="41"/>
      <c r="G51" s="42"/>
      <c r="H51" s="45">
        <f t="shared" si="1"/>
        <v>0</v>
      </c>
      <c r="I51" s="41"/>
      <c r="J51" s="42"/>
      <c r="K51" s="60">
        <f t="shared" si="5"/>
        <v>0</v>
      </c>
      <c r="L51" s="61">
        <f t="shared" si="2"/>
        <v>1</v>
      </c>
      <c r="M51" s="45">
        <f t="shared" si="3"/>
        <v>2.98</v>
      </c>
      <c r="N51" s="45">
        <f t="shared" si="4"/>
        <v>2.98</v>
      </c>
    </row>
    <row r="52" spans="1:14" s="4" customFormat="1" ht="14.25">
      <c r="A52" s="46" t="s">
        <v>60</v>
      </c>
      <c r="B52" s="47" t="s">
        <v>32</v>
      </c>
      <c r="C52" s="119">
        <f>'Almoxarifado-Julho_2021'!L52</f>
        <v>2</v>
      </c>
      <c r="D52" s="48">
        <f t="shared" si="0"/>
        <v>17.99</v>
      </c>
      <c r="E52" s="120">
        <f>'Almoxarifado-Julho_2021'!N52</f>
        <v>35.98</v>
      </c>
      <c r="F52" s="41"/>
      <c r="G52" s="42"/>
      <c r="H52" s="48">
        <f t="shared" si="1"/>
        <v>0</v>
      </c>
      <c r="I52" s="41"/>
      <c r="J52" s="42"/>
      <c r="K52" s="62">
        <f t="shared" si="5"/>
        <v>0</v>
      </c>
      <c r="L52" s="63">
        <f t="shared" si="2"/>
        <v>2</v>
      </c>
      <c r="M52" s="48">
        <f t="shared" si="3"/>
        <v>17.99</v>
      </c>
      <c r="N52" s="48">
        <f t="shared" si="4"/>
        <v>35.98</v>
      </c>
    </row>
    <row r="53" spans="1:14" s="4" customFormat="1" ht="14.25">
      <c r="A53" s="32" t="s">
        <v>61</v>
      </c>
      <c r="B53" s="33" t="s">
        <v>32</v>
      </c>
      <c r="C53" s="34">
        <f>'Almoxarifado-Julho_2021'!L53</f>
        <v>1</v>
      </c>
      <c r="D53" s="35">
        <f t="shared" si="0"/>
        <v>15.29</v>
      </c>
      <c r="E53" s="139">
        <f>'Almoxarifado-Julho_2021'!N53</f>
        <v>15.29</v>
      </c>
      <c r="F53" s="41"/>
      <c r="G53" s="42"/>
      <c r="H53" s="35">
        <f t="shared" si="1"/>
        <v>0</v>
      </c>
      <c r="I53" s="41"/>
      <c r="J53" s="42"/>
      <c r="K53" s="56">
        <f t="shared" si="5"/>
        <v>0</v>
      </c>
      <c r="L53" s="57">
        <f t="shared" si="2"/>
        <v>1</v>
      </c>
      <c r="M53" s="35">
        <f t="shared" si="3"/>
        <v>15.29</v>
      </c>
      <c r="N53" s="35">
        <f t="shared" si="4"/>
        <v>15.29</v>
      </c>
    </row>
    <row r="54" spans="1:14" s="4" customFormat="1" ht="14.25">
      <c r="A54" s="38" t="s">
        <v>62</v>
      </c>
      <c r="B54" s="39" t="s">
        <v>32</v>
      </c>
      <c r="C54" s="34">
        <f>'Almoxarifado-Julho_2021'!L54</f>
        <v>1</v>
      </c>
      <c r="D54" s="40">
        <f t="shared" si="0"/>
        <v>15.6</v>
      </c>
      <c r="E54" s="139">
        <f>'Almoxarifado-Julho_2021'!N54</f>
        <v>15.6</v>
      </c>
      <c r="F54" s="41"/>
      <c r="G54" s="42"/>
      <c r="H54" s="40">
        <f t="shared" si="1"/>
        <v>0</v>
      </c>
      <c r="I54" s="41"/>
      <c r="J54" s="42"/>
      <c r="K54" s="58">
        <f t="shared" si="5"/>
        <v>0</v>
      </c>
      <c r="L54" s="59">
        <f t="shared" si="2"/>
        <v>1</v>
      </c>
      <c r="M54" s="40">
        <f t="shared" si="3"/>
        <v>15.6</v>
      </c>
      <c r="N54" s="40">
        <f t="shared" si="4"/>
        <v>15.6</v>
      </c>
    </row>
    <row r="55" spans="1:14" s="4" customFormat="1" ht="14.25">
      <c r="A55" s="38" t="s">
        <v>63</v>
      </c>
      <c r="B55" s="39" t="s">
        <v>32</v>
      </c>
      <c r="C55" s="34">
        <f>'Almoxarifado-Julho_2021'!L55</f>
        <v>3</v>
      </c>
      <c r="D55" s="40">
        <f t="shared" si="0"/>
        <v>14.7</v>
      </c>
      <c r="E55" s="139">
        <f>'Almoxarifado-Julho_2021'!N55</f>
        <v>44.1</v>
      </c>
      <c r="F55" s="41"/>
      <c r="G55" s="42"/>
      <c r="H55" s="40">
        <f t="shared" si="1"/>
        <v>0</v>
      </c>
      <c r="I55" s="41"/>
      <c r="J55" s="42"/>
      <c r="K55" s="58">
        <f t="shared" si="5"/>
        <v>0</v>
      </c>
      <c r="L55" s="59">
        <f t="shared" si="2"/>
        <v>3</v>
      </c>
      <c r="M55" s="40">
        <f t="shared" si="3"/>
        <v>14.7</v>
      </c>
      <c r="N55" s="40">
        <f t="shared" si="4"/>
        <v>44.1</v>
      </c>
    </row>
    <row r="56" spans="1:14" s="4" customFormat="1" ht="28.5">
      <c r="A56" s="38" t="s">
        <v>64</v>
      </c>
      <c r="B56" s="39" t="s">
        <v>18</v>
      </c>
      <c r="C56" s="34">
        <f>'Almoxarifado-Julho_2021'!L56</f>
        <v>5</v>
      </c>
      <c r="D56" s="40">
        <f t="shared" si="0"/>
        <v>19.06</v>
      </c>
      <c r="E56" s="139">
        <f>'Almoxarifado-Julho_2021'!N56</f>
        <v>95.3</v>
      </c>
      <c r="F56" s="41"/>
      <c r="G56" s="42"/>
      <c r="H56" s="40">
        <f t="shared" si="1"/>
        <v>0</v>
      </c>
      <c r="I56" s="41"/>
      <c r="J56" s="42"/>
      <c r="K56" s="58">
        <f t="shared" si="5"/>
        <v>0</v>
      </c>
      <c r="L56" s="59">
        <f t="shared" si="2"/>
        <v>5</v>
      </c>
      <c r="M56" s="40">
        <f t="shared" si="3"/>
        <v>19.06</v>
      </c>
      <c r="N56" s="40">
        <f t="shared" si="4"/>
        <v>95.3</v>
      </c>
    </row>
    <row r="57" spans="1:14" s="4" customFormat="1" ht="14.25">
      <c r="A57" s="38" t="s">
        <v>65</v>
      </c>
      <c r="B57" s="39" t="s">
        <v>32</v>
      </c>
      <c r="C57" s="34">
        <f>'Almoxarifado-Julho_2021'!L57</f>
        <v>12</v>
      </c>
      <c r="D57" s="40">
        <f t="shared" si="0"/>
        <v>0.85</v>
      </c>
      <c r="E57" s="139">
        <f>'Almoxarifado-Julho_2021'!N57</f>
        <v>10.2</v>
      </c>
      <c r="F57" s="41"/>
      <c r="G57" s="42"/>
      <c r="H57" s="40">
        <f t="shared" si="1"/>
        <v>0</v>
      </c>
      <c r="I57" s="41"/>
      <c r="J57" s="42"/>
      <c r="K57" s="58">
        <f t="shared" si="5"/>
        <v>0</v>
      </c>
      <c r="L57" s="59">
        <f t="shared" si="2"/>
        <v>12</v>
      </c>
      <c r="M57" s="40">
        <f t="shared" si="3"/>
        <v>0.85</v>
      </c>
      <c r="N57" s="40">
        <f t="shared" si="4"/>
        <v>10.2</v>
      </c>
    </row>
    <row r="58" spans="1:14" s="4" customFormat="1" ht="14.25">
      <c r="A58" s="38" t="s">
        <v>66</v>
      </c>
      <c r="B58" s="39" t="s">
        <v>32</v>
      </c>
      <c r="C58" s="34">
        <f>'Almoxarifado-Julho_2021'!L58</f>
        <v>9</v>
      </c>
      <c r="D58" s="40">
        <f t="shared" si="0"/>
        <v>0.87</v>
      </c>
      <c r="E58" s="139">
        <f>'Almoxarifado-Julho_2021'!N58</f>
        <v>7.83</v>
      </c>
      <c r="F58" s="41"/>
      <c r="G58" s="42"/>
      <c r="H58" s="40">
        <f t="shared" si="1"/>
        <v>0</v>
      </c>
      <c r="I58" s="41"/>
      <c r="J58" s="42"/>
      <c r="K58" s="58">
        <f t="shared" si="5"/>
        <v>0</v>
      </c>
      <c r="L58" s="59">
        <f t="shared" si="2"/>
        <v>9</v>
      </c>
      <c r="M58" s="40">
        <f t="shared" si="3"/>
        <v>0.87</v>
      </c>
      <c r="N58" s="40">
        <f t="shared" si="4"/>
        <v>7.83</v>
      </c>
    </row>
    <row r="59" spans="1:14" s="4" customFormat="1" ht="14.25">
      <c r="A59" s="38" t="s">
        <v>67</v>
      </c>
      <c r="B59" s="39" t="s">
        <v>32</v>
      </c>
      <c r="C59" s="34">
        <f>'Almoxarifado-Julho_2021'!L59</f>
        <v>53</v>
      </c>
      <c r="D59" s="40">
        <f t="shared" si="0"/>
        <v>0.52</v>
      </c>
      <c r="E59" s="139">
        <f>'Almoxarifado-Julho_2021'!N59</f>
        <v>27.56</v>
      </c>
      <c r="F59" s="41"/>
      <c r="G59" s="42"/>
      <c r="H59" s="40">
        <f t="shared" si="1"/>
        <v>0</v>
      </c>
      <c r="I59" s="41"/>
      <c r="J59" s="42"/>
      <c r="K59" s="58">
        <f t="shared" si="5"/>
        <v>0</v>
      </c>
      <c r="L59" s="59">
        <f t="shared" si="2"/>
        <v>53</v>
      </c>
      <c r="M59" s="40">
        <f t="shared" si="3"/>
        <v>0.52</v>
      </c>
      <c r="N59" s="40">
        <f t="shared" si="4"/>
        <v>27.56</v>
      </c>
    </row>
    <row r="60" spans="1:14" s="4" customFormat="1" ht="14.25">
      <c r="A60" s="38" t="s">
        <v>68</v>
      </c>
      <c r="B60" s="39" t="s">
        <v>32</v>
      </c>
      <c r="C60" s="34">
        <f>'Almoxarifado-Julho_2021'!L60</f>
        <v>1</v>
      </c>
      <c r="D60" s="40">
        <f t="shared" si="0"/>
        <v>18.2</v>
      </c>
      <c r="E60" s="139">
        <f>'Almoxarifado-Julho_2021'!N60</f>
        <v>18.2</v>
      </c>
      <c r="F60" s="41"/>
      <c r="G60" s="42"/>
      <c r="H60" s="40">
        <f t="shared" si="1"/>
        <v>0</v>
      </c>
      <c r="I60" s="41"/>
      <c r="J60" s="42"/>
      <c r="K60" s="58">
        <f t="shared" si="5"/>
        <v>0</v>
      </c>
      <c r="L60" s="59">
        <f t="shared" si="2"/>
        <v>1</v>
      </c>
      <c r="M60" s="40">
        <f t="shared" si="3"/>
        <v>18.2</v>
      </c>
      <c r="N60" s="40">
        <f t="shared" si="4"/>
        <v>18.2</v>
      </c>
    </row>
    <row r="61" spans="1:14" s="4" customFormat="1" ht="28.5">
      <c r="A61" s="38" t="s">
        <v>69</v>
      </c>
      <c r="B61" s="39" t="s">
        <v>18</v>
      </c>
      <c r="C61" s="34">
        <f>'Almoxarifado-Julho_2021'!L61</f>
        <v>4</v>
      </c>
      <c r="D61" s="40">
        <f t="shared" si="0"/>
        <v>2.8</v>
      </c>
      <c r="E61" s="139">
        <f>'Almoxarifado-Julho_2021'!N61</f>
        <v>11.2</v>
      </c>
      <c r="F61" s="41"/>
      <c r="G61" s="42"/>
      <c r="H61" s="40">
        <f t="shared" si="1"/>
        <v>0</v>
      </c>
      <c r="I61" s="41">
        <v>4</v>
      </c>
      <c r="J61" s="42">
        <v>2.8</v>
      </c>
      <c r="K61" s="58">
        <f t="shared" si="5"/>
        <v>11.2</v>
      </c>
      <c r="L61" s="59">
        <f t="shared" si="2"/>
        <v>0</v>
      </c>
      <c r="M61" s="40" t="str">
        <f t="shared" si="3"/>
        <v>-</v>
      </c>
      <c r="N61" s="40">
        <f t="shared" si="4"/>
        <v>0</v>
      </c>
    </row>
    <row r="62" spans="1:14" s="4" customFormat="1" ht="28.5">
      <c r="A62" s="38" t="s">
        <v>70</v>
      </c>
      <c r="B62" s="39" t="s">
        <v>18</v>
      </c>
      <c r="C62" s="34">
        <f>'Almoxarifado-Julho_2021'!L62</f>
        <v>50</v>
      </c>
      <c r="D62" s="40">
        <f t="shared" si="0"/>
        <v>0.37</v>
      </c>
      <c r="E62" s="139">
        <f>'Almoxarifado-Julho_2021'!N62</f>
        <v>18.5</v>
      </c>
      <c r="F62" s="41"/>
      <c r="G62" s="42"/>
      <c r="H62" s="40">
        <f t="shared" si="1"/>
        <v>0</v>
      </c>
      <c r="I62" s="41"/>
      <c r="J62" s="42"/>
      <c r="K62" s="58">
        <f t="shared" si="5"/>
        <v>0</v>
      </c>
      <c r="L62" s="59">
        <f t="shared" si="2"/>
        <v>50</v>
      </c>
      <c r="M62" s="40">
        <f t="shared" si="3"/>
        <v>0.37</v>
      </c>
      <c r="N62" s="40">
        <f t="shared" si="4"/>
        <v>18.5</v>
      </c>
    </row>
    <row r="63" spans="1:14" s="4" customFormat="1" ht="28.5">
      <c r="A63" s="38" t="s">
        <v>71</v>
      </c>
      <c r="B63" s="39" t="s">
        <v>72</v>
      </c>
      <c r="C63" s="34">
        <f>'Almoxarifado-Julho_2021'!L63</f>
        <v>4</v>
      </c>
      <c r="D63" s="40">
        <f t="shared" si="0"/>
        <v>3.87</v>
      </c>
      <c r="E63" s="139">
        <f>'Almoxarifado-Julho_2021'!N63</f>
        <v>15.48</v>
      </c>
      <c r="F63" s="41"/>
      <c r="G63" s="42"/>
      <c r="H63" s="40">
        <f t="shared" si="1"/>
        <v>0</v>
      </c>
      <c r="I63" s="41"/>
      <c r="J63" s="42"/>
      <c r="K63" s="58">
        <f t="shared" si="5"/>
        <v>0</v>
      </c>
      <c r="L63" s="59">
        <f t="shared" si="2"/>
        <v>4</v>
      </c>
      <c r="M63" s="40">
        <f t="shared" si="3"/>
        <v>3.87</v>
      </c>
      <c r="N63" s="40">
        <f t="shared" si="4"/>
        <v>15.48</v>
      </c>
    </row>
    <row r="64" spans="1:14" s="4" customFormat="1" ht="28.5">
      <c r="A64" s="38" t="s">
        <v>73</v>
      </c>
      <c r="B64" s="39" t="s">
        <v>72</v>
      </c>
      <c r="C64" s="34">
        <f>'Almoxarifado-Julho_2021'!L64</f>
        <v>3</v>
      </c>
      <c r="D64" s="40">
        <f t="shared" si="0"/>
        <v>3.89</v>
      </c>
      <c r="E64" s="139">
        <f>'Almoxarifado-Julho_2021'!N64</f>
        <v>11.67</v>
      </c>
      <c r="F64" s="41"/>
      <c r="G64" s="42"/>
      <c r="H64" s="40">
        <f t="shared" si="1"/>
        <v>0</v>
      </c>
      <c r="I64" s="41"/>
      <c r="J64" s="42"/>
      <c r="K64" s="58">
        <f t="shared" si="5"/>
        <v>0</v>
      </c>
      <c r="L64" s="59">
        <f t="shared" si="2"/>
        <v>3</v>
      </c>
      <c r="M64" s="40">
        <f t="shared" si="3"/>
        <v>3.89</v>
      </c>
      <c r="N64" s="40">
        <f t="shared" si="4"/>
        <v>11.67</v>
      </c>
    </row>
    <row r="65" spans="1:14" s="4" customFormat="1" ht="28.5">
      <c r="A65" s="38" t="s">
        <v>74</v>
      </c>
      <c r="B65" s="39" t="s">
        <v>72</v>
      </c>
      <c r="C65" s="34">
        <f>'Almoxarifado-Julho_2021'!L65</f>
        <v>4</v>
      </c>
      <c r="D65" s="40">
        <f t="shared" si="0"/>
        <v>3.29</v>
      </c>
      <c r="E65" s="139">
        <f>'Almoxarifado-Julho_2021'!N65</f>
        <v>13.16</v>
      </c>
      <c r="F65" s="41"/>
      <c r="G65" s="42"/>
      <c r="H65" s="40">
        <f t="shared" si="1"/>
        <v>0</v>
      </c>
      <c r="I65" s="41"/>
      <c r="J65" s="42"/>
      <c r="K65" s="58">
        <f t="shared" si="5"/>
        <v>0</v>
      </c>
      <c r="L65" s="59">
        <f t="shared" si="2"/>
        <v>4</v>
      </c>
      <c r="M65" s="40">
        <f t="shared" si="3"/>
        <v>3.29</v>
      </c>
      <c r="N65" s="40">
        <f t="shared" si="4"/>
        <v>13.16</v>
      </c>
    </row>
    <row r="66" spans="1:14" s="4" customFormat="1" ht="28.5">
      <c r="A66" s="38" t="s">
        <v>75</v>
      </c>
      <c r="B66" s="39" t="s">
        <v>72</v>
      </c>
      <c r="C66" s="34">
        <f>'Almoxarifado-Julho_2021'!L66</f>
        <v>2</v>
      </c>
      <c r="D66" s="40">
        <f t="shared" si="0"/>
        <v>3.87</v>
      </c>
      <c r="E66" s="139">
        <f>'Almoxarifado-Julho_2021'!N66</f>
        <v>7.74</v>
      </c>
      <c r="F66" s="41"/>
      <c r="G66" s="42"/>
      <c r="H66" s="40">
        <f t="shared" si="1"/>
        <v>0</v>
      </c>
      <c r="I66" s="41"/>
      <c r="J66" s="42"/>
      <c r="K66" s="58">
        <f t="shared" si="5"/>
        <v>0</v>
      </c>
      <c r="L66" s="59">
        <f t="shared" si="2"/>
        <v>2</v>
      </c>
      <c r="M66" s="40">
        <f t="shared" si="3"/>
        <v>3.87</v>
      </c>
      <c r="N66" s="40">
        <f t="shared" si="4"/>
        <v>7.74</v>
      </c>
    </row>
    <row r="67" spans="1:14" s="4" customFormat="1" ht="14.25">
      <c r="A67" s="38" t="s">
        <v>76</v>
      </c>
      <c r="B67" s="39" t="s">
        <v>72</v>
      </c>
      <c r="C67" s="34">
        <f>'Almoxarifado-Julho_2021'!L67</f>
        <v>1</v>
      </c>
      <c r="D67" s="40">
        <f t="shared" si="0"/>
        <v>14.9</v>
      </c>
      <c r="E67" s="139">
        <f>'Almoxarifado-Julho_2021'!N67</f>
        <v>14.899999999999999</v>
      </c>
      <c r="F67" s="41"/>
      <c r="G67" s="42"/>
      <c r="H67" s="40">
        <f t="shared" si="1"/>
        <v>0</v>
      </c>
      <c r="I67" s="41"/>
      <c r="J67" s="42"/>
      <c r="K67" s="58">
        <f t="shared" si="5"/>
        <v>0</v>
      </c>
      <c r="L67" s="59">
        <f t="shared" si="2"/>
        <v>1</v>
      </c>
      <c r="M67" s="40">
        <f t="shared" si="3"/>
        <v>14.9</v>
      </c>
      <c r="N67" s="40">
        <f t="shared" si="4"/>
        <v>14.899999999999999</v>
      </c>
    </row>
    <row r="68" spans="1:14" s="4" customFormat="1" ht="14.25">
      <c r="A68" s="38" t="s">
        <v>77</v>
      </c>
      <c r="B68" s="39" t="s">
        <v>32</v>
      </c>
      <c r="C68" s="34">
        <f>'Almoxarifado-Julho_2021'!L68</f>
        <v>1</v>
      </c>
      <c r="D68" s="40">
        <f t="shared" si="0"/>
        <v>35.56</v>
      </c>
      <c r="E68" s="139">
        <f>'Almoxarifado-Julho_2021'!N68</f>
        <v>35.56</v>
      </c>
      <c r="F68" s="41"/>
      <c r="G68" s="42"/>
      <c r="H68" s="40">
        <f t="shared" si="1"/>
        <v>0</v>
      </c>
      <c r="I68" s="41"/>
      <c r="J68" s="42"/>
      <c r="K68" s="58">
        <f t="shared" si="5"/>
        <v>0</v>
      </c>
      <c r="L68" s="59">
        <f t="shared" si="2"/>
        <v>1</v>
      </c>
      <c r="M68" s="40">
        <f t="shared" si="3"/>
        <v>35.56</v>
      </c>
      <c r="N68" s="40">
        <f t="shared" si="4"/>
        <v>35.56</v>
      </c>
    </row>
    <row r="69" spans="1:14" s="4" customFormat="1" ht="14.25">
      <c r="A69" s="38" t="s">
        <v>78</v>
      </c>
      <c r="B69" s="39" t="s">
        <v>32</v>
      </c>
      <c r="C69" s="34">
        <f>'Almoxarifado-Julho_2021'!L69</f>
        <v>23</v>
      </c>
      <c r="D69" s="40">
        <f t="shared" si="0"/>
        <v>2.94</v>
      </c>
      <c r="E69" s="139">
        <f>'Almoxarifado-Julho_2021'!N69</f>
        <v>67.62</v>
      </c>
      <c r="F69" s="41"/>
      <c r="G69" s="42"/>
      <c r="H69" s="40">
        <f t="shared" si="1"/>
        <v>0</v>
      </c>
      <c r="I69" s="41"/>
      <c r="J69" s="42"/>
      <c r="K69" s="58">
        <f t="shared" si="5"/>
        <v>0</v>
      </c>
      <c r="L69" s="59">
        <f t="shared" si="2"/>
        <v>23</v>
      </c>
      <c r="M69" s="40">
        <f t="shared" si="3"/>
        <v>2.94</v>
      </c>
      <c r="N69" s="40">
        <f t="shared" si="4"/>
        <v>67.62</v>
      </c>
    </row>
    <row r="70" spans="1:14" s="4" customFormat="1" ht="28.5">
      <c r="A70" s="38" t="s">
        <v>79</v>
      </c>
      <c r="B70" s="39" t="s">
        <v>18</v>
      </c>
      <c r="C70" s="34">
        <f>'Almoxarifado-Julho_2021'!L70</f>
        <v>6</v>
      </c>
      <c r="D70" s="40">
        <f t="shared" si="0"/>
        <v>23.7</v>
      </c>
      <c r="E70" s="139">
        <f>'Almoxarifado-Julho_2021'!N70</f>
        <v>142.2</v>
      </c>
      <c r="F70" s="41"/>
      <c r="G70" s="42"/>
      <c r="H70" s="40">
        <f t="shared" si="1"/>
        <v>0</v>
      </c>
      <c r="I70" s="41"/>
      <c r="J70" s="42"/>
      <c r="K70" s="58">
        <f t="shared" si="5"/>
        <v>0</v>
      </c>
      <c r="L70" s="59">
        <f t="shared" si="2"/>
        <v>6</v>
      </c>
      <c r="M70" s="40">
        <f t="shared" si="3"/>
        <v>23.7</v>
      </c>
      <c r="N70" s="40">
        <f t="shared" si="4"/>
        <v>142.2</v>
      </c>
    </row>
    <row r="71" spans="1:14" s="4" customFormat="1" ht="28.5">
      <c r="A71" s="38" t="s">
        <v>80</v>
      </c>
      <c r="B71" s="39" t="s">
        <v>18</v>
      </c>
      <c r="C71" s="34">
        <f>'Almoxarifado-Julho_2021'!L71</f>
        <v>0</v>
      </c>
      <c r="D71" s="40" t="str">
        <f t="shared" si="0"/>
        <v>-</v>
      </c>
      <c r="E71" s="139">
        <f>'Almoxarifado-Julho_2021'!N71</f>
        <v>0</v>
      </c>
      <c r="F71" s="41"/>
      <c r="G71" s="42"/>
      <c r="H71" s="40">
        <f t="shared" si="1"/>
        <v>0</v>
      </c>
      <c r="I71" s="41"/>
      <c r="J71" s="42"/>
      <c r="K71" s="58">
        <f t="shared" si="5"/>
        <v>0</v>
      </c>
      <c r="L71" s="59">
        <f t="shared" si="2"/>
        <v>0</v>
      </c>
      <c r="M71" s="40" t="str">
        <f t="shared" si="3"/>
        <v>-</v>
      </c>
      <c r="N71" s="40">
        <f t="shared" si="4"/>
        <v>0</v>
      </c>
    </row>
    <row r="72" spans="1:14" s="4" customFormat="1" ht="14.25">
      <c r="A72" s="38" t="s">
        <v>81</v>
      </c>
      <c r="B72" s="39" t="s">
        <v>72</v>
      </c>
      <c r="C72" s="34">
        <f>'Almoxarifado-Julho_2021'!L72</f>
        <v>0</v>
      </c>
      <c r="D72" s="40" t="str">
        <f t="shared" si="0"/>
        <v>-</v>
      </c>
      <c r="E72" s="139">
        <f>'Almoxarifado-Julho_2021'!N72</f>
        <v>0</v>
      </c>
      <c r="F72" s="41"/>
      <c r="G72" s="42"/>
      <c r="H72" s="40">
        <f t="shared" si="1"/>
        <v>0</v>
      </c>
      <c r="I72" s="41"/>
      <c r="J72" s="42"/>
      <c r="K72" s="58">
        <f t="shared" si="5"/>
        <v>0</v>
      </c>
      <c r="L72" s="59">
        <f t="shared" si="2"/>
        <v>0</v>
      </c>
      <c r="M72" s="40" t="str">
        <f t="shared" si="3"/>
        <v>-</v>
      </c>
      <c r="N72" s="40">
        <f t="shared" si="4"/>
        <v>0</v>
      </c>
    </row>
    <row r="73" spans="1:14" s="4" customFormat="1" ht="28.5">
      <c r="A73" s="38" t="s">
        <v>82</v>
      </c>
      <c r="B73" s="39" t="s">
        <v>18</v>
      </c>
      <c r="C73" s="34">
        <f>'Almoxarifado-Julho_2021'!L73</f>
        <v>9</v>
      </c>
      <c r="D73" s="40">
        <f t="shared" si="0"/>
        <v>6.1</v>
      </c>
      <c r="E73" s="139">
        <f>'Almoxarifado-Julho_2021'!N73</f>
        <v>54.900000000000006</v>
      </c>
      <c r="F73" s="41"/>
      <c r="G73" s="42"/>
      <c r="H73" s="40">
        <f t="shared" si="1"/>
        <v>0</v>
      </c>
      <c r="I73" s="41"/>
      <c r="J73" s="42"/>
      <c r="K73" s="58">
        <f t="shared" si="5"/>
        <v>0</v>
      </c>
      <c r="L73" s="59">
        <f t="shared" si="2"/>
        <v>9</v>
      </c>
      <c r="M73" s="40">
        <f t="shared" si="3"/>
        <v>6.1</v>
      </c>
      <c r="N73" s="40">
        <f t="shared" si="4"/>
        <v>54.900000000000006</v>
      </c>
    </row>
    <row r="74" spans="1:14" s="4" customFormat="1" ht="28.5">
      <c r="A74" s="38" t="s">
        <v>83</v>
      </c>
      <c r="B74" s="39" t="s">
        <v>18</v>
      </c>
      <c r="C74" s="34">
        <f>'Almoxarifado-Julho_2021'!L74</f>
        <v>13</v>
      </c>
      <c r="D74" s="40">
        <f t="shared" si="0"/>
        <v>6.1</v>
      </c>
      <c r="E74" s="139">
        <f>'Almoxarifado-Julho_2021'!N74</f>
        <v>79.30000000000001</v>
      </c>
      <c r="F74" s="41"/>
      <c r="G74" s="42"/>
      <c r="H74" s="40">
        <f t="shared" si="1"/>
        <v>0</v>
      </c>
      <c r="I74" s="41"/>
      <c r="J74" s="42"/>
      <c r="K74" s="58">
        <f t="shared" si="5"/>
        <v>0</v>
      </c>
      <c r="L74" s="59">
        <f t="shared" si="2"/>
        <v>13</v>
      </c>
      <c r="M74" s="40">
        <f t="shared" si="3"/>
        <v>6.1</v>
      </c>
      <c r="N74" s="40">
        <f t="shared" si="4"/>
        <v>79.30000000000001</v>
      </c>
    </row>
    <row r="75" spans="1:14" s="4" customFormat="1" ht="28.5">
      <c r="A75" s="38" t="s">
        <v>84</v>
      </c>
      <c r="B75" s="39" t="s">
        <v>18</v>
      </c>
      <c r="C75" s="34">
        <f>'Almoxarifado-Julho_2021'!L75</f>
        <v>9</v>
      </c>
      <c r="D75" s="40">
        <f t="shared" si="0"/>
        <v>2.35</v>
      </c>
      <c r="E75" s="139">
        <f>'Almoxarifado-Julho_2021'!N75</f>
        <v>21.180000000000007</v>
      </c>
      <c r="F75" s="41"/>
      <c r="G75" s="42"/>
      <c r="H75" s="40">
        <f t="shared" si="1"/>
        <v>0</v>
      </c>
      <c r="I75" s="41"/>
      <c r="J75" s="42"/>
      <c r="K75" s="58">
        <f t="shared" si="5"/>
        <v>0</v>
      </c>
      <c r="L75" s="59">
        <f t="shared" si="2"/>
        <v>9</v>
      </c>
      <c r="M75" s="40">
        <f t="shared" si="3"/>
        <v>2.35</v>
      </c>
      <c r="N75" s="40">
        <f t="shared" si="4"/>
        <v>21.180000000000007</v>
      </c>
    </row>
    <row r="76" spans="1:14" s="4" customFormat="1" ht="28.5">
      <c r="A76" s="38" t="s">
        <v>85</v>
      </c>
      <c r="B76" s="39" t="s">
        <v>18</v>
      </c>
      <c r="C76" s="34">
        <f>'Almoxarifado-Julho_2021'!L76</f>
        <v>9</v>
      </c>
      <c r="D76" s="40">
        <f aca="true" t="shared" si="6" ref="D76:D84">_xlfn.IFERROR(ROUND(E76/C76,2),"-")</f>
        <v>1.75</v>
      </c>
      <c r="E76" s="139">
        <f>'Almoxarifado-Julho_2021'!N76</f>
        <v>15.75</v>
      </c>
      <c r="F76" s="41"/>
      <c r="G76" s="42"/>
      <c r="H76" s="40">
        <f t="shared" si="1"/>
        <v>0</v>
      </c>
      <c r="I76" s="41"/>
      <c r="J76" s="42"/>
      <c r="K76" s="58">
        <f t="shared" si="5"/>
        <v>0</v>
      </c>
      <c r="L76" s="59">
        <f t="shared" si="2"/>
        <v>9</v>
      </c>
      <c r="M76" s="40">
        <f aca="true" t="shared" si="7" ref="M76:M84">_xlfn.IFERROR(ROUND(N76/L76,2),"-")</f>
        <v>1.75</v>
      </c>
      <c r="N76" s="40">
        <f t="shared" si="4"/>
        <v>15.75</v>
      </c>
    </row>
    <row r="77" spans="1:14" s="4" customFormat="1" ht="28.5">
      <c r="A77" s="38" t="s">
        <v>86</v>
      </c>
      <c r="B77" s="39" t="s">
        <v>18</v>
      </c>
      <c r="C77" s="34">
        <f>'Almoxarifado-Julho_2021'!L77</f>
        <v>17</v>
      </c>
      <c r="D77" s="40">
        <f t="shared" si="6"/>
        <v>0.73</v>
      </c>
      <c r="E77" s="139">
        <f>'Almoxarifado-Julho_2021'!N77</f>
        <v>12.409999999999998</v>
      </c>
      <c r="F77" s="41"/>
      <c r="G77" s="42"/>
      <c r="H77" s="40">
        <f t="shared" si="1"/>
        <v>0</v>
      </c>
      <c r="I77" s="41"/>
      <c r="J77" s="42"/>
      <c r="K77" s="58">
        <f t="shared" si="5"/>
        <v>0</v>
      </c>
      <c r="L77" s="59">
        <f t="shared" si="2"/>
        <v>17</v>
      </c>
      <c r="M77" s="40">
        <f t="shared" si="7"/>
        <v>0.73</v>
      </c>
      <c r="N77" s="95">
        <f t="shared" si="4"/>
        <v>12.409999999999998</v>
      </c>
    </row>
    <row r="78" spans="1:14" s="4" customFormat="1" ht="28.5">
      <c r="A78" s="38" t="s">
        <v>87</v>
      </c>
      <c r="B78" s="39" t="s">
        <v>18</v>
      </c>
      <c r="C78" s="34">
        <f>'Almoxarifado-Julho_2021'!L78</f>
        <v>2</v>
      </c>
      <c r="D78" s="40">
        <f t="shared" si="6"/>
        <v>35.5</v>
      </c>
      <c r="E78" s="139">
        <f>'Almoxarifado-Julho_2021'!N78</f>
        <v>71</v>
      </c>
      <c r="F78" s="41"/>
      <c r="G78" s="42"/>
      <c r="H78" s="40">
        <f t="shared" si="1"/>
        <v>0</v>
      </c>
      <c r="I78" s="41"/>
      <c r="J78" s="42"/>
      <c r="K78" s="58">
        <f t="shared" si="5"/>
        <v>0</v>
      </c>
      <c r="L78" s="59">
        <f t="shared" si="2"/>
        <v>2</v>
      </c>
      <c r="M78" s="40">
        <f t="shared" si="7"/>
        <v>35.5</v>
      </c>
      <c r="N78" s="40">
        <f t="shared" si="4"/>
        <v>71</v>
      </c>
    </row>
    <row r="79" spans="1:14" s="4" customFormat="1" ht="28.5">
      <c r="A79" s="38" t="s">
        <v>88</v>
      </c>
      <c r="B79" s="39" t="s">
        <v>18</v>
      </c>
      <c r="C79" s="34">
        <f>'Almoxarifado-Julho_2021'!L79</f>
        <v>0</v>
      </c>
      <c r="D79" s="40" t="str">
        <f t="shared" si="6"/>
        <v>-</v>
      </c>
      <c r="E79" s="139">
        <f>'Almoxarifado-Julho_2021'!N79</f>
        <v>0</v>
      </c>
      <c r="F79" s="41"/>
      <c r="G79" s="42"/>
      <c r="H79" s="40">
        <f t="shared" si="1"/>
        <v>0</v>
      </c>
      <c r="I79" s="41"/>
      <c r="J79" s="42"/>
      <c r="K79" s="58">
        <f t="shared" si="5"/>
        <v>0</v>
      </c>
      <c r="L79" s="59">
        <f t="shared" si="2"/>
        <v>0</v>
      </c>
      <c r="M79" s="40" t="str">
        <f t="shared" si="7"/>
        <v>-</v>
      </c>
      <c r="N79" s="40">
        <f t="shared" si="4"/>
        <v>0</v>
      </c>
    </row>
    <row r="80" spans="1:14" s="4" customFormat="1" ht="28.5">
      <c r="A80" s="38" t="s">
        <v>89</v>
      </c>
      <c r="B80" s="39" t="s">
        <v>18</v>
      </c>
      <c r="C80" s="34">
        <f>'Almoxarifado-Julho_2021'!L80</f>
        <v>8</v>
      </c>
      <c r="D80" s="40">
        <f t="shared" si="6"/>
        <v>10.9</v>
      </c>
      <c r="E80" s="139">
        <f>'Almoxarifado-Julho_2021'!N80</f>
        <v>87.19999999999999</v>
      </c>
      <c r="F80" s="41"/>
      <c r="G80" s="42"/>
      <c r="H80" s="40">
        <f t="shared" si="1"/>
        <v>0</v>
      </c>
      <c r="I80" s="41"/>
      <c r="J80" s="42"/>
      <c r="K80" s="58">
        <f t="shared" si="5"/>
        <v>0</v>
      </c>
      <c r="L80" s="59">
        <f t="shared" si="2"/>
        <v>8</v>
      </c>
      <c r="M80" s="40">
        <f t="shared" si="7"/>
        <v>10.9</v>
      </c>
      <c r="N80" s="40">
        <f t="shared" si="4"/>
        <v>87.19999999999999</v>
      </c>
    </row>
    <row r="81" spans="1:14" s="4" customFormat="1" ht="28.5">
      <c r="A81" s="38" t="s">
        <v>90</v>
      </c>
      <c r="B81" s="39" t="s">
        <v>18</v>
      </c>
      <c r="C81" s="34">
        <f>'Almoxarifado-Julho_2021'!L81</f>
        <v>0</v>
      </c>
      <c r="D81" s="40" t="str">
        <f t="shared" si="6"/>
        <v>-</v>
      </c>
      <c r="E81" s="139">
        <f>'Almoxarifado-Julho_2021'!N81</f>
        <v>0</v>
      </c>
      <c r="F81" s="41"/>
      <c r="G81" s="42"/>
      <c r="H81" s="40">
        <f t="shared" si="1"/>
        <v>0</v>
      </c>
      <c r="I81" s="41"/>
      <c r="J81" s="42"/>
      <c r="K81" s="58">
        <f t="shared" si="5"/>
        <v>0</v>
      </c>
      <c r="L81" s="59">
        <f t="shared" si="2"/>
        <v>0</v>
      </c>
      <c r="M81" s="40" t="str">
        <f t="shared" si="7"/>
        <v>-</v>
      </c>
      <c r="N81" s="40">
        <f t="shared" si="4"/>
        <v>0</v>
      </c>
    </row>
    <row r="82" spans="1:14" s="4" customFormat="1" ht="28.5">
      <c r="A82" s="38" t="s">
        <v>91</v>
      </c>
      <c r="B82" s="39" t="s">
        <v>18</v>
      </c>
      <c r="C82" s="34">
        <f>'Almoxarifado-Julho_2021'!L82</f>
        <v>1</v>
      </c>
      <c r="D82" s="40">
        <f t="shared" si="6"/>
        <v>31.5</v>
      </c>
      <c r="E82" s="139">
        <f>'Almoxarifado-Julho_2021'!N82</f>
        <v>31.5</v>
      </c>
      <c r="F82" s="41"/>
      <c r="G82" s="42"/>
      <c r="H82" s="40">
        <f t="shared" si="1"/>
        <v>0</v>
      </c>
      <c r="I82" s="41"/>
      <c r="J82" s="42"/>
      <c r="K82" s="58">
        <f t="shared" si="5"/>
        <v>0</v>
      </c>
      <c r="L82" s="59">
        <f t="shared" si="2"/>
        <v>1</v>
      </c>
      <c r="M82" s="40">
        <f t="shared" si="7"/>
        <v>31.5</v>
      </c>
      <c r="N82" s="40">
        <f t="shared" si="4"/>
        <v>31.5</v>
      </c>
    </row>
    <row r="83" spans="1:14" s="4" customFormat="1" ht="28.5">
      <c r="A83" s="38" t="s">
        <v>92</v>
      </c>
      <c r="B83" s="39" t="s">
        <v>18</v>
      </c>
      <c r="C83" s="34">
        <f>'Almoxarifado-Julho_2021'!L83</f>
        <v>0</v>
      </c>
      <c r="D83" s="40" t="str">
        <f t="shared" si="6"/>
        <v>-</v>
      </c>
      <c r="E83" s="139">
        <f>'Almoxarifado-Julho_2021'!N83</f>
        <v>0</v>
      </c>
      <c r="F83" s="41"/>
      <c r="G83" s="42"/>
      <c r="H83" s="40">
        <f t="shared" si="1"/>
        <v>0</v>
      </c>
      <c r="I83" s="41"/>
      <c r="J83" s="42"/>
      <c r="K83" s="58">
        <f t="shared" si="5"/>
        <v>0</v>
      </c>
      <c r="L83" s="59">
        <f t="shared" si="2"/>
        <v>0</v>
      </c>
      <c r="M83" s="40" t="str">
        <f t="shared" si="7"/>
        <v>-</v>
      </c>
      <c r="N83" s="40">
        <f t="shared" si="4"/>
        <v>0</v>
      </c>
    </row>
    <row r="84" spans="1:14" s="4" customFormat="1" ht="14.25">
      <c r="A84" s="43" t="s">
        <v>93</v>
      </c>
      <c r="B84" s="39" t="s">
        <v>72</v>
      </c>
      <c r="C84" s="34">
        <f>'Almoxarifado-Julho_2021'!L84</f>
        <v>0</v>
      </c>
      <c r="D84" s="40" t="str">
        <f t="shared" si="6"/>
        <v>-</v>
      </c>
      <c r="E84" s="139">
        <f>'Almoxarifado-Julho_2021'!N84</f>
        <v>0</v>
      </c>
      <c r="F84" s="41"/>
      <c r="G84" s="42"/>
      <c r="H84" s="45">
        <f t="shared" si="1"/>
        <v>0</v>
      </c>
      <c r="I84" s="41"/>
      <c r="J84" s="42"/>
      <c r="K84" s="60">
        <f t="shared" si="5"/>
        <v>0</v>
      </c>
      <c r="L84" s="59">
        <f t="shared" si="2"/>
        <v>0</v>
      </c>
      <c r="M84" s="40" t="str">
        <f t="shared" si="7"/>
        <v>-</v>
      </c>
      <c r="N84" s="45">
        <f t="shared" si="4"/>
        <v>0</v>
      </c>
    </row>
    <row r="85" spans="1:14" s="4" customFormat="1" ht="15">
      <c r="A85" s="143" t="s">
        <v>94</v>
      </c>
      <c r="B85" s="65"/>
      <c r="C85" s="66"/>
      <c r="D85" s="65"/>
      <c r="E85" s="64">
        <f>SUM(E12:E84)</f>
        <v>3148.6199999999985</v>
      </c>
      <c r="F85" s="66"/>
      <c r="G85" s="66"/>
      <c r="H85" s="64">
        <f>SUM(H12:H84)</f>
        <v>0</v>
      </c>
      <c r="I85" s="66"/>
      <c r="J85" s="66"/>
      <c r="K85" s="143">
        <f>SUM(K12:K84)</f>
        <v>39.2</v>
      </c>
      <c r="L85" s="96"/>
      <c r="M85" s="97"/>
      <c r="N85" s="143">
        <f>SUM(N12:N84)</f>
        <v>3109.4199999999987</v>
      </c>
    </row>
    <row r="86" spans="1:14" s="4" customFormat="1" ht="15">
      <c r="A86" s="67"/>
      <c r="B86" s="65"/>
      <c r="C86" s="66"/>
      <c r="D86" s="65"/>
      <c r="E86" s="66"/>
      <c r="F86" s="68"/>
      <c r="G86" s="69"/>
      <c r="H86" s="70"/>
      <c r="I86" s="68"/>
      <c r="J86" s="98"/>
      <c r="K86" s="99"/>
      <c r="L86" s="100"/>
      <c r="M86" s="98"/>
      <c r="N86" s="69"/>
    </row>
    <row r="87" spans="1:14" s="4" customFormat="1" ht="15">
      <c r="A87" s="71"/>
      <c r="B87" s="65"/>
      <c r="C87" s="72" t="s">
        <v>5</v>
      </c>
      <c r="D87" s="72"/>
      <c r="E87" s="72"/>
      <c r="F87" s="72" t="s">
        <v>6</v>
      </c>
      <c r="G87" s="72"/>
      <c r="H87" s="72"/>
      <c r="I87" s="72" t="s">
        <v>7</v>
      </c>
      <c r="J87" s="72"/>
      <c r="K87" s="72"/>
      <c r="L87" s="72" t="s">
        <v>8</v>
      </c>
      <c r="M87" s="72"/>
      <c r="N87" s="72"/>
    </row>
    <row r="88" spans="1:14" s="4" customFormat="1" ht="60">
      <c r="A88" s="24" t="s">
        <v>9</v>
      </c>
      <c r="B88" s="25" t="s">
        <v>10</v>
      </c>
      <c r="C88" s="26" t="s">
        <v>11</v>
      </c>
      <c r="D88" s="27" t="s">
        <v>12</v>
      </c>
      <c r="E88" s="28" t="s">
        <v>13</v>
      </c>
      <c r="F88" s="26" t="s">
        <v>11</v>
      </c>
      <c r="G88" s="27" t="s">
        <v>12</v>
      </c>
      <c r="H88" s="28" t="s">
        <v>13</v>
      </c>
      <c r="I88" s="26" t="s">
        <v>11</v>
      </c>
      <c r="J88" s="27" t="s">
        <v>12</v>
      </c>
      <c r="K88" s="28" t="s">
        <v>13</v>
      </c>
      <c r="L88" s="50" t="s">
        <v>11</v>
      </c>
      <c r="M88" s="27" t="s">
        <v>12</v>
      </c>
      <c r="N88" s="28" t="s">
        <v>13</v>
      </c>
    </row>
    <row r="89" s="3" customFormat="1" ht="5.25"/>
    <row r="90" spans="1:14" s="4" customFormat="1" ht="15" customHeight="1">
      <c r="A90" s="144" t="s">
        <v>183</v>
      </c>
      <c r="B90" s="144"/>
      <c r="C90" s="144"/>
      <c r="D90" s="144"/>
      <c r="E90" s="144"/>
      <c r="F90" s="144"/>
      <c r="G90" s="144"/>
      <c r="H90" s="144"/>
      <c r="I90" s="144"/>
      <c r="J90" s="144"/>
      <c r="K90" s="151">
        <v>5753</v>
      </c>
      <c r="L90" s="152" t="s">
        <v>15</v>
      </c>
      <c r="M90" s="152"/>
      <c r="N90" s="151">
        <v>346</v>
      </c>
    </row>
    <row r="91" spans="1:14" s="4" customFormat="1" ht="14.25">
      <c r="A91" s="32" t="s">
        <v>96</v>
      </c>
      <c r="B91" s="33" t="s">
        <v>72</v>
      </c>
      <c r="C91" s="34">
        <f>'Almoxarifado-Julho_2021'!L91</f>
        <v>14</v>
      </c>
      <c r="D91" s="35">
        <f>_xlfn.IFERROR(ROUND(E91/C91,2),"-")</f>
        <v>8.02</v>
      </c>
      <c r="E91" s="139">
        <f>'Almoxarifado-Julho_2021'!N91</f>
        <v>112.30567084078704</v>
      </c>
      <c r="F91" s="36"/>
      <c r="G91" s="37"/>
      <c r="H91" s="35">
        <f>F91*G91</f>
        <v>0</v>
      </c>
      <c r="I91" s="36"/>
      <c r="J91" s="37"/>
      <c r="K91" s="56">
        <f>I91*J91</f>
        <v>0</v>
      </c>
      <c r="L91" s="57">
        <f>C91+F91-I91</f>
        <v>14</v>
      </c>
      <c r="M91" s="35">
        <f>_xlfn.IFERROR(ROUND(N91/L91,2),"-")</f>
        <v>8.02</v>
      </c>
      <c r="N91" s="35">
        <f>E91+H91-K91</f>
        <v>112.30567084078704</v>
      </c>
    </row>
    <row r="92" spans="1:14" s="4" customFormat="1" ht="14.25">
      <c r="A92" s="38" t="s">
        <v>97</v>
      </c>
      <c r="B92" s="39" t="s">
        <v>72</v>
      </c>
      <c r="C92" s="145">
        <f>'Almoxarifado-Julho_2021'!L92</f>
        <v>0</v>
      </c>
      <c r="D92" s="40" t="str">
        <f>_xlfn.IFERROR(ROUND(E92/C92,2),"-")</f>
        <v>-</v>
      </c>
      <c r="E92" s="94">
        <f>'Almoxarifado-Julho_2021'!N92</f>
        <v>0</v>
      </c>
      <c r="F92" s="41"/>
      <c r="G92" s="42"/>
      <c r="H92" s="40">
        <f>F92*G92</f>
        <v>0</v>
      </c>
      <c r="I92" s="41"/>
      <c r="J92" s="42"/>
      <c r="K92" s="58">
        <f>I92*J92</f>
        <v>0</v>
      </c>
      <c r="L92" s="59">
        <f>C92+F92-I92</f>
        <v>0</v>
      </c>
      <c r="M92" s="40" t="str">
        <f>_xlfn.IFERROR(ROUND(N92/L92,2),"-")</f>
        <v>-</v>
      </c>
      <c r="N92" s="40">
        <f>E92+H92-K92</f>
        <v>0</v>
      </c>
    </row>
    <row r="93" spans="1:14" s="4" customFormat="1" ht="14.25">
      <c r="A93" s="43" t="s">
        <v>97</v>
      </c>
      <c r="B93" s="39" t="s">
        <v>72</v>
      </c>
      <c r="C93" s="145">
        <f>'Almoxarifado-Julho_2021'!L93</f>
        <v>42</v>
      </c>
      <c r="D93" s="40">
        <f>_xlfn.IFERROR(ROUND(E93/C93,2),"-")</f>
        <v>4.48</v>
      </c>
      <c r="E93" s="94">
        <f>'Almoxarifado-Julho_2021'!N93</f>
        <v>188.16</v>
      </c>
      <c r="F93" s="41"/>
      <c r="G93" s="42"/>
      <c r="H93" s="45">
        <f>F93*G93</f>
        <v>0</v>
      </c>
      <c r="I93" s="41">
        <v>18</v>
      </c>
      <c r="J93" s="42">
        <v>4.42</v>
      </c>
      <c r="K93" s="60">
        <f>I93*J93</f>
        <v>79.56</v>
      </c>
      <c r="L93" s="59">
        <f>C93+F93-I93</f>
        <v>24</v>
      </c>
      <c r="M93" s="40">
        <f>_xlfn.IFERROR(ROUND(N93/L93,2),"-")</f>
        <v>4.53</v>
      </c>
      <c r="N93" s="105">
        <f>E93+H93-K93</f>
        <v>108.6</v>
      </c>
    </row>
    <row r="94" spans="1:14" s="4" customFormat="1" ht="15">
      <c r="A94" s="143" t="s">
        <v>184</v>
      </c>
      <c r="B94" s="65"/>
      <c r="C94" s="66"/>
      <c r="D94" s="65"/>
      <c r="E94" s="64">
        <f>SUM(E91:E93)</f>
        <v>300.465670840787</v>
      </c>
      <c r="F94" s="66"/>
      <c r="G94" s="66"/>
      <c r="H94" s="64">
        <f>SUM(H91:H93)</f>
        <v>0</v>
      </c>
      <c r="I94" s="66"/>
      <c r="J94" s="66"/>
      <c r="K94" s="143">
        <f>SUM(K91:K93)</f>
        <v>79.56</v>
      </c>
      <c r="L94" s="96"/>
      <c r="M94" s="97"/>
      <c r="N94" s="143">
        <f>SUM(N91:N93)</f>
        <v>220.90567084078702</v>
      </c>
    </row>
    <row r="95" spans="1:14" s="4" customFormat="1" ht="15">
      <c r="A95" s="71"/>
      <c r="B95" s="1"/>
      <c r="C95" s="68"/>
      <c r="D95" s="76"/>
      <c r="E95" s="68"/>
      <c r="F95" s="68"/>
      <c r="G95" s="69"/>
      <c r="H95" s="70"/>
      <c r="I95" s="68"/>
      <c r="J95" s="69"/>
      <c r="K95" s="69"/>
      <c r="L95" s="106"/>
      <c r="M95" s="69"/>
      <c r="N95" s="69"/>
    </row>
    <row r="96" spans="1:14" s="4" customFormat="1" ht="15">
      <c r="A96" s="146" t="s">
        <v>185</v>
      </c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</row>
    <row r="97" spans="1:14" s="3" customFormat="1" ht="5.25">
      <c r="A97" s="29"/>
      <c r="B97" s="2"/>
      <c r="C97" s="78"/>
      <c r="D97" s="79"/>
      <c r="E97" s="78"/>
      <c r="F97" s="78"/>
      <c r="G97" s="80"/>
      <c r="H97" s="81"/>
      <c r="I97" s="78"/>
      <c r="J97" s="80"/>
      <c r="K97" s="80"/>
      <c r="L97" s="107"/>
      <c r="M97" s="80"/>
      <c r="N97" s="80"/>
    </row>
    <row r="98" spans="1:14" s="4" customFormat="1" ht="15">
      <c r="A98" s="71"/>
      <c r="B98" s="1"/>
      <c r="C98" s="72" t="s">
        <v>5</v>
      </c>
      <c r="D98" s="72"/>
      <c r="E98" s="72"/>
      <c r="F98" s="147" t="s">
        <v>6</v>
      </c>
      <c r="G98" s="148"/>
      <c r="H98" s="149"/>
      <c r="I98" s="72" t="s">
        <v>7</v>
      </c>
      <c r="J98" s="72"/>
      <c r="K98" s="72"/>
      <c r="L98" s="72" t="s">
        <v>8</v>
      </c>
      <c r="M98" s="72"/>
      <c r="N98" s="72"/>
    </row>
    <row r="99" spans="1:14" s="4" customFormat="1" ht="60">
      <c r="A99" s="24" t="s">
        <v>9</v>
      </c>
      <c r="B99" s="25" t="s">
        <v>10</v>
      </c>
      <c r="C99" s="26" t="s">
        <v>11</v>
      </c>
      <c r="D99" s="27" t="s">
        <v>12</v>
      </c>
      <c r="E99" s="28" t="s">
        <v>13</v>
      </c>
      <c r="F99" s="26" t="s">
        <v>11</v>
      </c>
      <c r="G99" s="27" t="s">
        <v>12</v>
      </c>
      <c r="H99" s="28" t="s">
        <v>13</v>
      </c>
      <c r="I99" s="26" t="s">
        <v>11</v>
      </c>
      <c r="J99" s="27" t="s">
        <v>12</v>
      </c>
      <c r="K99" s="28" t="s">
        <v>13</v>
      </c>
      <c r="L99" s="50" t="s">
        <v>11</v>
      </c>
      <c r="M99" s="27" t="s">
        <v>12</v>
      </c>
      <c r="N99" s="28" t="s">
        <v>13</v>
      </c>
    </row>
    <row r="100" s="3" customFormat="1" ht="5.25"/>
    <row r="101" spans="1:14" s="4" customFormat="1" ht="15" customHeight="1">
      <c r="A101" s="150" t="s">
        <v>204</v>
      </c>
      <c r="B101" s="150"/>
      <c r="C101" s="150"/>
      <c r="D101" s="150"/>
      <c r="E101" s="150"/>
      <c r="F101" s="150"/>
      <c r="G101" s="150"/>
      <c r="H101" s="150"/>
      <c r="I101" s="150"/>
      <c r="J101" s="150"/>
      <c r="K101" s="151">
        <v>5766</v>
      </c>
      <c r="L101" s="152" t="s">
        <v>15</v>
      </c>
      <c r="M101" s="152"/>
      <c r="N101" s="151">
        <v>343</v>
      </c>
    </row>
    <row r="102" spans="1:14" s="4" customFormat="1" ht="14.25">
      <c r="A102" s="32" t="s">
        <v>101</v>
      </c>
      <c r="B102" s="33" t="s">
        <v>72</v>
      </c>
      <c r="C102" s="34">
        <f>'Almoxarifado-Julho_2021'!L102</f>
        <v>0</v>
      </c>
      <c r="D102" s="35" t="str">
        <f aca="true" t="shared" si="8" ref="D102:D107">_xlfn.IFERROR(ROUND(E102/C102,2),"-")</f>
        <v>-</v>
      </c>
      <c r="E102" s="139">
        <f>'Almoxarifado-Julho_2021'!N102</f>
        <v>0</v>
      </c>
      <c r="F102" s="36">
        <v>150</v>
      </c>
      <c r="G102" s="37">
        <v>3.3</v>
      </c>
      <c r="H102" s="35">
        <f aca="true" t="shared" si="9" ref="H102:H107">F102*G102</f>
        <v>495</v>
      </c>
      <c r="I102" s="153"/>
      <c r="J102" s="154"/>
      <c r="K102" s="56">
        <f aca="true" t="shared" si="10" ref="K102:K107">I102*J102</f>
        <v>0</v>
      </c>
      <c r="L102" s="57">
        <f aca="true" t="shared" si="11" ref="L102:L107">C102+F102-I102</f>
        <v>150</v>
      </c>
      <c r="M102" s="35">
        <f aca="true" t="shared" si="12" ref="M102:M107">_xlfn.IFERROR(ROUND(N102/L102,2),"-")</f>
        <v>3.3</v>
      </c>
      <c r="N102" s="35">
        <f aca="true" t="shared" si="13" ref="N102:N107">E102+H102-K102</f>
        <v>495</v>
      </c>
    </row>
    <row r="103" spans="1:14" s="4" customFormat="1" ht="14.25">
      <c r="A103" s="38" t="s">
        <v>103</v>
      </c>
      <c r="B103" s="39" t="s">
        <v>72</v>
      </c>
      <c r="C103" s="145">
        <f>'Almoxarifado-Julho_2021'!L103</f>
        <v>72</v>
      </c>
      <c r="D103" s="40">
        <f t="shared" si="8"/>
        <v>3.48</v>
      </c>
      <c r="E103" s="94">
        <f>'Almoxarifado-Julho_2021'!N103</f>
        <v>250.56</v>
      </c>
      <c r="F103" s="41"/>
      <c r="G103" s="42"/>
      <c r="H103" s="40">
        <f t="shared" si="9"/>
        <v>0</v>
      </c>
      <c r="I103" s="155"/>
      <c r="J103" s="156"/>
      <c r="K103" s="58">
        <f t="shared" si="10"/>
        <v>0</v>
      </c>
      <c r="L103" s="59">
        <f t="shared" si="11"/>
        <v>72</v>
      </c>
      <c r="M103" s="40">
        <f t="shared" si="12"/>
        <v>3.48</v>
      </c>
      <c r="N103" s="40">
        <f t="shared" si="13"/>
        <v>250.56</v>
      </c>
    </row>
    <row r="104" spans="1:14" s="4" customFormat="1" ht="14.25">
      <c r="A104" s="38" t="s">
        <v>104</v>
      </c>
      <c r="B104" s="39" t="s">
        <v>72</v>
      </c>
      <c r="C104" s="145">
        <f>'Almoxarifado-Julho_2021'!L104</f>
        <v>0</v>
      </c>
      <c r="D104" s="40" t="str">
        <f t="shared" si="8"/>
        <v>-</v>
      </c>
      <c r="E104" s="94">
        <f>'Almoxarifado-Julho_2021'!N104</f>
        <v>0</v>
      </c>
      <c r="F104" s="41">
        <v>35</v>
      </c>
      <c r="G104" s="42">
        <v>1.69</v>
      </c>
      <c r="H104" s="40">
        <f t="shared" si="9"/>
        <v>59.15</v>
      </c>
      <c r="I104" s="155"/>
      <c r="J104" s="156"/>
      <c r="K104" s="58">
        <f t="shared" si="10"/>
        <v>0</v>
      </c>
      <c r="L104" s="59">
        <f t="shared" si="11"/>
        <v>35</v>
      </c>
      <c r="M104" s="40">
        <f t="shared" si="12"/>
        <v>1.69</v>
      </c>
      <c r="N104" s="40">
        <f t="shared" si="13"/>
        <v>59.15</v>
      </c>
    </row>
    <row r="105" spans="1:14" s="4" customFormat="1" ht="28.5">
      <c r="A105" s="38" t="s">
        <v>105</v>
      </c>
      <c r="B105" s="39" t="s">
        <v>18</v>
      </c>
      <c r="C105" s="145">
        <f>'Almoxarifado-Julho_2021'!L105</f>
        <v>4</v>
      </c>
      <c r="D105" s="40">
        <f t="shared" si="8"/>
        <v>16.95</v>
      </c>
      <c r="E105" s="94">
        <f>'Almoxarifado-Julho_2021'!N105</f>
        <v>67.8</v>
      </c>
      <c r="F105" s="41"/>
      <c r="G105" s="42"/>
      <c r="H105" s="40">
        <f t="shared" si="9"/>
        <v>0</v>
      </c>
      <c r="I105" s="155"/>
      <c r="J105" s="156"/>
      <c r="K105" s="58">
        <f t="shared" si="10"/>
        <v>0</v>
      </c>
      <c r="L105" s="59">
        <f t="shared" si="11"/>
        <v>4</v>
      </c>
      <c r="M105" s="40">
        <f t="shared" si="12"/>
        <v>16.95</v>
      </c>
      <c r="N105" s="40">
        <f t="shared" si="13"/>
        <v>67.8</v>
      </c>
    </row>
    <row r="106" spans="1:14" s="4" customFormat="1" ht="28.5">
      <c r="A106" s="38" t="s">
        <v>106</v>
      </c>
      <c r="B106" s="39" t="s">
        <v>18</v>
      </c>
      <c r="C106" s="145">
        <f>'Almoxarifado-Julho_2021'!L106</f>
        <v>1</v>
      </c>
      <c r="D106" s="40">
        <f t="shared" si="8"/>
        <v>40.99</v>
      </c>
      <c r="E106" s="94">
        <f>'Almoxarifado-Julho_2021'!N106</f>
        <v>40.99</v>
      </c>
      <c r="F106" s="41"/>
      <c r="G106" s="42"/>
      <c r="H106" s="40">
        <f t="shared" si="9"/>
        <v>0</v>
      </c>
      <c r="I106" s="155"/>
      <c r="J106" s="156"/>
      <c r="K106" s="58">
        <f t="shared" si="10"/>
        <v>0</v>
      </c>
      <c r="L106" s="59">
        <f t="shared" si="11"/>
        <v>1</v>
      </c>
      <c r="M106" s="40">
        <f t="shared" si="12"/>
        <v>40.99</v>
      </c>
      <c r="N106" s="40">
        <f t="shared" si="13"/>
        <v>40.99</v>
      </c>
    </row>
    <row r="107" spans="1:14" s="4" customFormat="1" ht="28.5">
      <c r="A107" s="43" t="s">
        <v>107</v>
      </c>
      <c r="B107" s="39" t="s">
        <v>18</v>
      </c>
      <c r="C107" s="145">
        <f>'Almoxarifado-Julho_2021'!L107</f>
        <v>1</v>
      </c>
      <c r="D107" s="40">
        <f t="shared" si="8"/>
        <v>101.87</v>
      </c>
      <c r="E107" s="94">
        <f>'Almoxarifado-Julho_2021'!N107</f>
        <v>101.87</v>
      </c>
      <c r="F107" s="41"/>
      <c r="G107" s="42"/>
      <c r="H107" s="45">
        <f t="shared" si="9"/>
        <v>0</v>
      </c>
      <c r="I107" s="155"/>
      <c r="J107" s="156"/>
      <c r="K107" s="60">
        <f t="shared" si="10"/>
        <v>0</v>
      </c>
      <c r="L107" s="59">
        <f t="shared" si="11"/>
        <v>1</v>
      </c>
      <c r="M107" s="40">
        <f t="shared" si="12"/>
        <v>101.87</v>
      </c>
      <c r="N107" s="45">
        <f t="shared" si="13"/>
        <v>101.87</v>
      </c>
    </row>
    <row r="108" spans="1:14" s="4" customFormat="1" ht="15">
      <c r="A108" s="143" t="s">
        <v>108</v>
      </c>
      <c r="B108" s="65"/>
      <c r="C108" s="66"/>
      <c r="D108" s="65"/>
      <c r="E108" s="64">
        <f>SUM(E102:E107)</f>
        <v>461.22</v>
      </c>
      <c r="F108" s="66"/>
      <c r="G108" s="66"/>
      <c r="H108" s="143">
        <f>SUM(H102:H107)</f>
        <v>554.15</v>
      </c>
      <c r="I108" s="66"/>
      <c r="J108" s="66"/>
      <c r="K108" s="64">
        <f>SUM(K102:K107)</f>
        <v>0</v>
      </c>
      <c r="L108" s="96"/>
      <c r="M108" s="109"/>
      <c r="N108" s="143">
        <f>SUM(N102:N107)</f>
        <v>1015.3699999999999</v>
      </c>
    </row>
    <row r="109" spans="1:14" s="3" customFormat="1" ht="5.25">
      <c r="A109" s="19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110"/>
      <c r="M109" s="85"/>
      <c r="N109" s="85"/>
    </row>
    <row r="110" spans="1:14" s="4" customFormat="1" ht="15">
      <c r="A110" s="21"/>
      <c r="B110" s="86"/>
      <c r="C110" s="72" t="s">
        <v>5</v>
      </c>
      <c r="D110" s="72"/>
      <c r="E110" s="72"/>
      <c r="F110" s="147" t="s">
        <v>6</v>
      </c>
      <c r="G110" s="148"/>
      <c r="H110" s="149"/>
      <c r="I110" s="147" t="s">
        <v>7</v>
      </c>
      <c r="J110" s="148"/>
      <c r="K110" s="149"/>
      <c r="L110" s="72" t="s">
        <v>8</v>
      </c>
      <c r="M110" s="72"/>
      <c r="N110" s="72"/>
    </row>
    <row r="111" spans="1:14" s="4" customFormat="1" ht="60">
      <c r="A111" s="24" t="s">
        <v>9</v>
      </c>
      <c r="B111" s="25" t="s">
        <v>10</v>
      </c>
      <c r="C111" s="26" t="s">
        <v>11</v>
      </c>
      <c r="D111" s="27" t="s">
        <v>12</v>
      </c>
      <c r="E111" s="28" t="s">
        <v>13</v>
      </c>
      <c r="F111" s="26" t="s">
        <v>11</v>
      </c>
      <c r="G111" s="27" t="s">
        <v>12</v>
      </c>
      <c r="H111" s="28" t="s">
        <v>13</v>
      </c>
      <c r="I111" s="26" t="s">
        <v>11</v>
      </c>
      <c r="J111" s="27" t="s">
        <v>12</v>
      </c>
      <c r="K111" s="28" t="s">
        <v>13</v>
      </c>
      <c r="L111" s="50" t="s">
        <v>11</v>
      </c>
      <c r="M111" s="27" t="s">
        <v>12</v>
      </c>
      <c r="N111" s="28" t="s">
        <v>13</v>
      </c>
    </row>
    <row r="112" s="3" customFormat="1" ht="5.25"/>
    <row r="113" spans="1:14" s="4" customFormat="1" ht="15" customHeight="1">
      <c r="A113" s="150" t="s">
        <v>205</v>
      </c>
      <c r="B113" s="150"/>
      <c r="C113" s="150"/>
      <c r="D113" s="150"/>
      <c r="E113" s="150"/>
      <c r="F113" s="150"/>
      <c r="G113" s="150"/>
      <c r="H113" s="150"/>
      <c r="I113" s="150"/>
      <c r="J113" s="150"/>
      <c r="K113" s="151">
        <v>5756</v>
      </c>
      <c r="L113" s="152" t="s">
        <v>15</v>
      </c>
      <c r="M113" s="152"/>
      <c r="N113" s="151">
        <v>343</v>
      </c>
    </row>
    <row r="114" spans="1:14" s="4" customFormat="1" ht="28.5">
      <c r="A114" s="32" t="s">
        <v>110</v>
      </c>
      <c r="B114" s="33" t="s">
        <v>18</v>
      </c>
      <c r="C114" s="34">
        <f>'Almoxarifado-Julho_2021'!L114</f>
        <v>0</v>
      </c>
      <c r="D114" s="35" t="str">
        <f aca="true" t="shared" si="14" ref="D114:D121">_xlfn.IFERROR(ROUND(E114/C114,2),"-")</f>
        <v>-</v>
      </c>
      <c r="E114" s="139">
        <f>'Almoxarifado-Julho_2021'!N114</f>
        <v>0</v>
      </c>
      <c r="F114" s="36"/>
      <c r="G114" s="37"/>
      <c r="H114" s="35">
        <f aca="true" t="shared" si="15" ref="H114:H121">F114*G114</f>
        <v>0</v>
      </c>
      <c r="I114" s="36"/>
      <c r="J114" s="37"/>
      <c r="K114" s="56">
        <f aca="true" t="shared" si="16" ref="K114:K121">I114*J114</f>
        <v>0</v>
      </c>
      <c r="L114" s="57">
        <f aca="true" t="shared" si="17" ref="L114:L121">C114+F114-I114</f>
        <v>0</v>
      </c>
      <c r="M114" s="35" t="str">
        <f aca="true" t="shared" si="18" ref="M114:M121">_xlfn.IFERROR(ROUND(N114/L114,2),"-")</f>
        <v>-</v>
      </c>
      <c r="N114" s="35">
        <f aca="true" t="shared" si="19" ref="N114:N121">E114+H114-K114</f>
        <v>0</v>
      </c>
    </row>
    <row r="115" spans="1:14" s="4" customFormat="1" ht="14.25">
      <c r="A115" s="38" t="s">
        <v>111</v>
      </c>
      <c r="B115" s="39" t="s">
        <v>72</v>
      </c>
      <c r="C115" s="145">
        <f>'Almoxarifado-Julho_2021'!L115</f>
        <v>0</v>
      </c>
      <c r="D115" s="40" t="str">
        <f t="shared" si="14"/>
        <v>-</v>
      </c>
      <c r="E115" s="94">
        <f>'Almoxarifado-Julho_2021'!N115</f>
        <v>0</v>
      </c>
      <c r="F115" s="41">
        <v>25</v>
      </c>
      <c r="G115" s="42">
        <v>25.87</v>
      </c>
      <c r="H115" s="40">
        <f t="shared" si="15"/>
        <v>646.75</v>
      </c>
      <c r="I115" s="41">
        <v>2</v>
      </c>
      <c r="J115" s="42">
        <v>25.87</v>
      </c>
      <c r="K115" s="58">
        <f t="shared" si="16"/>
        <v>51.74</v>
      </c>
      <c r="L115" s="59">
        <f t="shared" si="17"/>
        <v>23</v>
      </c>
      <c r="M115" s="40">
        <f t="shared" si="18"/>
        <v>25.87</v>
      </c>
      <c r="N115" s="40">
        <f t="shared" si="19"/>
        <v>595.01</v>
      </c>
    </row>
    <row r="116" spans="1:14" s="4" customFormat="1" ht="14.25">
      <c r="A116" s="87" t="s">
        <v>163</v>
      </c>
      <c r="B116" s="39" t="s">
        <v>72</v>
      </c>
      <c r="C116" s="145">
        <f>'Almoxarifado-Julho_2021'!L116</f>
        <v>0</v>
      </c>
      <c r="D116" s="40" t="str">
        <f t="shared" si="14"/>
        <v>-</v>
      </c>
      <c r="E116" s="94">
        <f>'Almoxarifado-Julho_2021'!N116</f>
        <v>0</v>
      </c>
      <c r="F116" s="41"/>
      <c r="G116" s="42"/>
      <c r="H116" s="40">
        <f t="shared" si="15"/>
        <v>0</v>
      </c>
      <c r="I116" s="41"/>
      <c r="J116" s="42"/>
      <c r="K116" s="58">
        <f t="shared" si="16"/>
        <v>0</v>
      </c>
      <c r="L116" s="59">
        <f t="shared" si="17"/>
        <v>0</v>
      </c>
      <c r="M116" s="40" t="str">
        <f t="shared" si="18"/>
        <v>-</v>
      </c>
      <c r="N116" s="40">
        <f t="shared" si="19"/>
        <v>0</v>
      </c>
    </row>
    <row r="117" spans="1:14" s="4" customFormat="1" ht="14.25">
      <c r="A117" s="38" t="s">
        <v>112</v>
      </c>
      <c r="B117" s="39" t="s">
        <v>72</v>
      </c>
      <c r="C117" s="145">
        <f>'Almoxarifado-Julho_2021'!L117</f>
        <v>0</v>
      </c>
      <c r="D117" s="40" t="str">
        <f t="shared" si="14"/>
        <v>-</v>
      </c>
      <c r="E117" s="94">
        <f>'Almoxarifado-Julho_2021'!N117</f>
        <v>0</v>
      </c>
      <c r="F117" s="41"/>
      <c r="G117" s="42"/>
      <c r="H117" s="40">
        <f t="shared" si="15"/>
        <v>0</v>
      </c>
      <c r="I117" s="41"/>
      <c r="J117" s="42"/>
      <c r="K117" s="58">
        <f t="shared" si="16"/>
        <v>0</v>
      </c>
      <c r="L117" s="59">
        <f t="shared" si="17"/>
        <v>0</v>
      </c>
      <c r="M117" s="40" t="str">
        <f t="shared" si="18"/>
        <v>-</v>
      </c>
      <c r="N117" s="40">
        <f t="shared" si="19"/>
        <v>0</v>
      </c>
    </row>
    <row r="118" spans="1:14" s="4" customFormat="1" ht="14.25">
      <c r="A118" s="38" t="s">
        <v>113</v>
      </c>
      <c r="B118" s="39" t="s">
        <v>72</v>
      </c>
      <c r="C118" s="145">
        <f>'Almoxarifado-Julho_2021'!L118</f>
        <v>800</v>
      </c>
      <c r="D118" s="40">
        <f t="shared" si="14"/>
        <v>1.27</v>
      </c>
      <c r="E118" s="94">
        <f>'Almoxarifado-Julho_2021'!N118</f>
        <v>1016</v>
      </c>
      <c r="F118" s="41"/>
      <c r="G118" s="42"/>
      <c r="H118" s="40">
        <f t="shared" si="15"/>
        <v>0</v>
      </c>
      <c r="I118" s="41"/>
      <c r="J118" s="42"/>
      <c r="K118" s="58">
        <f t="shared" si="16"/>
        <v>0</v>
      </c>
      <c r="L118" s="59">
        <f t="shared" si="17"/>
        <v>800</v>
      </c>
      <c r="M118" s="40">
        <f t="shared" si="18"/>
        <v>1.27</v>
      </c>
      <c r="N118" s="40">
        <f t="shared" si="19"/>
        <v>1016</v>
      </c>
    </row>
    <row r="119" spans="1:14" s="4" customFormat="1" ht="14.25">
      <c r="A119" s="38" t="s">
        <v>114</v>
      </c>
      <c r="B119" s="39" t="s">
        <v>115</v>
      </c>
      <c r="C119" s="145">
        <f>'Almoxarifado-Julho_2021'!L119</f>
        <v>1</v>
      </c>
      <c r="D119" s="40">
        <f t="shared" si="14"/>
        <v>12.55</v>
      </c>
      <c r="E119" s="94">
        <f>'Almoxarifado-Julho_2021'!N119</f>
        <v>12.55</v>
      </c>
      <c r="F119" s="41"/>
      <c r="G119" s="42"/>
      <c r="H119" s="40">
        <f t="shared" si="15"/>
        <v>0</v>
      </c>
      <c r="I119" s="41"/>
      <c r="J119" s="42"/>
      <c r="K119" s="58">
        <f t="shared" si="16"/>
        <v>0</v>
      </c>
      <c r="L119" s="59">
        <f t="shared" si="17"/>
        <v>1</v>
      </c>
      <c r="M119" s="40">
        <f t="shared" si="18"/>
        <v>12.55</v>
      </c>
      <c r="N119" s="40">
        <f t="shared" si="19"/>
        <v>12.55</v>
      </c>
    </row>
    <row r="120" spans="1:14" s="4" customFormat="1" ht="14.25">
      <c r="A120" s="38" t="s">
        <v>116</v>
      </c>
      <c r="B120" s="39" t="s">
        <v>115</v>
      </c>
      <c r="C120" s="145">
        <f>'Almoxarifado-Julho_2021'!L120</f>
        <v>0</v>
      </c>
      <c r="D120" s="40" t="str">
        <f t="shared" si="14"/>
        <v>-</v>
      </c>
      <c r="E120" s="94">
        <f>'Almoxarifado-Julho_2021'!N120</f>
        <v>0</v>
      </c>
      <c r="F120" s="41"/>
      <c r="G120" s="42"/>
      <c r="H120" s="40">
        <f t="shared" si="15"/>
        <v>0</v>
      </c>
      <c r="I120" s="41"/>
      <c r="J120" s="42"/>
      <c r="K120" s="58">
        <f t="shared" si="16"/>
        <v>0</v>
      </c>
      <c r="L120" s="59">
        <f t="shared" si="17"/>
        <v>0</v>
      </c>
      <c r="M120" s="40" t="str">
        <f t="shared" si="18"/>
        <v>-</v>
      </c>
      <c r="N120" s="40">
        <f t="shared" si="19"/>
        <v>0</v>
      </c>
    </row>
    <row r="121" spans="1:14" s="4" customFormat="1" ht="14.25">
      <c r="A121" s="43" t="s">
        <v>117</v>
      </c>
      <c r="B121" s="39" t="s">
        <v>72</v>
      </c>
      <c r="C121" s="145">
        <f>'Almoxarifado-Julho_2021'!L121</f>
        <v>3</v>
      </c>
      <c r="D121" s="40">
        <f t="shared" si="14"/>
        <v>28.9</v>
      </c>
      <c r="E121" s="94">
        <f>'Almoxarifado-Julho_2021'!N121</f>
        <v>86.7</v>
      </c>
      <c r="F121" s="41"/>
      <c r="G121" s="42"/>
      <c r="H121" s="45">
        <f t="shared" si="15"/>
        <v>0</v>
      </c>
      <c r="I121" s="41"/>
      <c r="J121" s="42"/>
      <c r="K121" s="60">
        <f t="shared" si="16"/>
        <v>0</v>
      </c>
      <c r="L121" s="59">
        <f t="shared" si="17"/>
        <v>3</v>
      </c>
      <c r="M121" s="40">
        <f t="shared" si="18"/>
        <v>28.9</v>
      </c>
      <c r="N121" s="45">
        <f t="shared" si="19"/>
        <v>86.7</v>
      </c>
    </row>
    <row r="122" spans="1:14" s="4" customFormat="1" ht="15">
      <c r="A122" s="143" t="s">
        <v>206</v>
      </c>
      <c r="B122" s="65"/>
      <c r="C122" s="66"/>
      <c r="D122" s="65"/>
      <c r="E122" s="64">
        <f>SUM(E114:E121)</f>
        <v>1115.25</v>
      </c>
      <c r="F122" s="66"/>
      <c r="G122" s="66"/>
      <c r="H122" s="143">
        <f>SUM(H114:H121)</f>
        <v>646.75</v>
      </c>
      <c r="I122" s="66"/>
      <c r="J122" s="66"/>
      <c r="K122" s="143">
        <f>SUM(K114:K121)</f>
        <v>51.74</v>
      </c>
      <c r="L122" s="96"/>
      <c r="M122" s="109"/>
      <c r="N122" s="143">
        <f>SUM(N114:N121)</f>
        <v>1710.26</v>
      </c>
    </row>
    <row r="123" spans="1:14" s="3" customFormat="1" ht="5.25">
      <c r="A123" s="19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110"/>
      <c r="M123" s="85"/>
      <c r="N123" s="85"/>
    </row>
    <row r="124" spans="1:14" s="4" customFormat="1" ht="15">
      <c r="A124" s="21"/>
      <c r="B124" s="86"/>
      <c r="C124" s="88" t="s">
        <v>5</v>
      </c>
      <c r="D124" s="88"/>
      <c r="E124" s="88"/>
      <c r="F124" s="89" t="s">
        <v>6</v>
      </c>
      <c r="G124" s="89"/>
      <c r="H124" s="89"/>
      <c r="I124" s="89" t="s">
        <v>7</v>
      </c>
      <c r="J124" s="89"/>
      <c r="K124" s="89"/>
      <c r="L124" s="111" t="s">
        <v>8</v>
      </c>
      <c r="M124" s="111"/>
      <c r="N124" s="111"/>
    </row>
    <row r="125" spans="1:14" s="4" customFormat="1" ht="60">
      <c r="A125" s="24" t="s">
        <v>9</v>
      </c>
      <c r="B125" s="90" t="s">
        <v>10</v>
      </c>
      <c r="C125" s="91" t="s">
        <v>11</v>
      </c>
      <c r="D125" s="27" t="s">
        <v>12</v>
      </c>
      <c r="E125" s="27" t="s">
        <v>13</v>
      </c>
      <c r="F125" s="91" t="s">
        <v>11</v>
      </c>
      <c r="G125" s="27" t="s">
        <v>12</v>
      </c>
      <c r="H125" s="27" t="s">
        <v>13</v>
      </c>
      <c r="I125" s="91" t="s">
        <v>11</v>
      </c>
      <c r="J125" s="27" t="s">
        <v>12</v>
      </c>
      <c r="K125" s="27" t="s">
        <v>13</v>
      </c>
      <c r="L125" s="112" t="s">
        <v>11</v>
      </c>
      <c r="M125" s="27" t="s">
        <v>12</v>
      </c>
      <c r="N125" s="28" t="s">
        <v>13</v>
      </c>
    </row>
    <row r="126" s="3" customFormat="1" ht="5.25"/>
    <row r="127" spans="1:14" s="4" customFormat="1" ht="15" customHeight="1">
      <c r="A127" s="150" t="s">
        <v>207</v>
      </c>
      <c r="B127" s="150"/>
      <c r="C127" s="150"/>
      <c r="D127" s="150"/>
      <c r="E127" s="150"/>
      <c r="F127" s="150"/>
      <c r="G127" s="150"/>
      <c r="H127" s="150"/>
      <c r="I127" s="150"/>
      <c r="J127" s="150"/>
      <c r="K127" s="151">
        <v>5759</v>
      </c>
      <c r="L127" s="152" t="s">
        <v>15</v>
      </c>
      <c r="M127" s="152"/>
      <c r="N127" s="151">
        <v>343</v>
      </c>
    </row>
    <row r="128" spans="1:14" s="4" customFormat="1" ht="14.25">
      <c r="A128" s="92" t="s">
        <v>168</v>
      </c>
      <c r="B128" s="93" t="s">
        <v>18</v>
      </c>
      <c r="C128" s="34">
        <f>'Almoxarifado-Julho_2021'!L128</f>
        <v>0</v>
      </c>
      <c r="D128" s="35" t="str">
        <f aca="true" t="shared" si="20" ref="D128:D140">_xlfn.IFERROR(ROUND(E128/C128,2),"-")</f>
        <v>-</v>
      </c>
      <c r="E128" s="139">
        <f>'Almoxarifado-Julho_2021'!N128</f>
        <v>0</v>
      </c>
      <c r="F128" s="36"/>
      <c r="G128" s="37"/>
      <c r="H128" s="35">
        <f aca="true" t="shared" si="21" ref="H128:H140">F128*G128</f>
        <v>0</v>
      </c>
      <c r="I128" s="36"/>
      <c r="J128" s="37"/>
      <c r="K128" s="56">
        <f aca="true" t="shared" si="22" ref="K128:K140">I128*J128</f>
        <v>0</v>
      </c>
      <c r="L128" s="57">
        <f aca="true" t="shared" si="23" ref="L128:L140">C128+F128-I128</f>
        <v>0</v>
      </c>
      <c r="M128" s="35" t="str">
        <f aca="true" t="shared" si="24" ref="M128:M140">_xlfn.IFERROR(ROUND(N128/L128,2),"-")</f>
        <v>-</v>
      </c>
      <c r="N128" s="35">
        <f aca="true" t="shared" si="25" ref="N128:N140">E128+H128-K128</f>
        <v>0</v>
      </c>
    </row>
    <row r="129" spans="1:14" s="4" customFormat="1" ht="14.25">
      <c r="A129" s="87" t="s">
        <v>191</v>
      </c>
      <c r="B129" s="113" t="s">
        <v>18</v>
      </c>
      <c r="C129" s="145">
        <f>'Almoxarifado-Julho_2021'!L129</f>
        <v>4</v>
      </c>
      <c r="D129" s="40">
        <f t="shared" si="20"/>
        <v>11.99</v>
      </c>
      <c r="E129" s="94">
        <f>'Almoxarifado-Julho_2021'!N129</f>
        <v>47.96</v>
      </c>
      <c r="F129" s="41"/>
      <c r="G129" s="42"/>
      <c r="H129" s="40">
        <f t="shared" si="21"/>
        <v>0</v>
      </c>
      <c r="I129" s="41"/>
      <c r="J129" s="42"/>
      <c r="K129" s="58">
        <f t="shared" si="22"/>
        <v>0</v>
      </c>
      <c r="L129" s="59">
        <f t="shared" si="23"/>
        <v>4</v>
      </c>
      <c r="M129" s="40">
        <f t="shared" si="24"/>
        <v>11.99</v>
      </c>
      <c r="N129" s="40">
        <f t="shared" si="25"/>
        <v>47.96</v>
      </c>
    </row>
    <row r="130" spans="1:14" s="4" customFormat="1" ht="14.25">
      <c r="A130" s="87" t="s">
        <v>192</v>
      </c>
      <c r="B130" s="113" t="s">
        <v>18</v>
      </c>
      <c r="C130" s="145">
        <f>'Almoxarifado-Julho_2021'!L130</f>
        <v>24</v>
      </c>
      <c r="D130" s="40">
        <f t="shared" si="20"/>
        <v>11.99</v>
      </c>
      <c r="E130" s="94">
        <f>'Almoxarifado-Julho_2021'!N130</f>
        <v>287.76</v>
      </c>
      <c r="F130" s="41"/>
      <c r="G130" s="42"/>
      <c r="H130" s="40">
        <f t="shared" si="21"/>
        <v>0</v>
      </c>
      <c r="I130" s="41"/>
      <c r="J130" s="42"/>
      <c r="K130" s="58">
        <f t="shared" si="22"/>
        <v>0</v>
      </c>
      <c r="L130" s="59">
        <f t="shared" si="23"/>
        <v>24</v>
      </c>
      <c r="M130" s="40">
        <f t="shared" si="24"/>
        <v>11.99</v>
      </c>
      <c r="N130" s="40">
        <f t="shared" si="25"/>
        <v>287.76</v>
      </c>
    </row>
    <row r="131" spans="1:14" s="4" customFormat="1" ht="14.25">
      <c r="A131" s="38" t="s">
        <v>120</v>
      </c>
      <c r="B131" s="39" t="s">
        <v>121</v>
      </c>
      <c r="C131" s="145">
        <f>'Almoxarifado-Julho_2021'!L131</f>
        <v>0</v>
      </c>
      <c r="D131" s="40" t="str">
        <f t="shared" si="20"/>
        <v>-</v>
      </c>
      <c r="E131" s="94">
        <f>'Almoxarifado-Julho_2021'!N131</f>
        <v>0</v>
      </c>
      <c r="F131" s="41"/>
      <c r="G131" s="42"/>
      <c r="H131" s="40">
        <f t="shared" si="21"/>
        <v>0</v>
      </c>
      <c r="I131" s="41"/>
      <c r="J131" s="42"/>
      <c r="K131" s="58">
        <f t="shared" si="22"/>
        <v>0</v>
      </c>
      <c r="L131" s="59">
        <f t="shared" si="23"/>
        <v>0</v>
      </c>
      <c r="M131" s="40" t="str">
        <f t="shared" si="24"/>
        <v>-</v>
      </c>
      <c r="N131" s="40">
        <f t="shared" si="25"/>
        <v>0</v>
      </c>
    </row>
    <row r="132" spans="1:14" s="4" customFormat="1" ht="14.25">
      <c r="A132" s="38" t="s">
        <v>122</v>
      </c>
      <c r="B132" s="39" t="s">
        <v>18</v>
      </c>
      <c r="C132" s="145">
        <f>'Almoxarifado-Julho_2021'!L132</f>
        <v>0</v>
      </c>
      <c r="D132" s="40" t="str">
        <f t="shared" si="20"/>
        <v>-</v>
      </c>
      <c r="E132" s="94">
        <f>'Almoxarifado-Julho_2021'!N132</f>
        <v>0</v>
      </c>
      <c r="F132" s="41"/>
      <c r="G132" s="42"/>
      <c r="H132" s="40">
        <f t="shared" si="21"/>
        <v>0</v>
      </c>
      <c r="I132" s="41"/>
      <c r="J132" s="42"/>
      <c r="K132" s="58">
        <f t="shared" si="22"/>
        <v>0</v>
      </c>
      <c r="L132" s="59">
        <f t="shared" si="23"/>
        <v>0</v>
      </c>
      <c r="M132" s="40" t="str">
        <f t="shared" si="24"/>
        <v>-</v>
      </c>
      <c r="N132" s="40">
        <f t="shared" si="25"/>
        <v>0</v>
      </c>
    </row>
    <row r="133" spans="1:14" s="4" customFormat="1" ht="14.25">
      <c r="A133" s="38" t="s">
        <v>123</v>
      </c>
      <c r="B133" s="39" t="s">
        <v>18</v>
      </c>
      <c r="C133" s="145">
        <f>'Almoxarifado-Julho_2021'!L133</f>
        <v>0</v>
      </c>
      <c r="D133" s="40" t="str">
        <f t="shared" si="20"/>
        <v>-</v>
      </c>
      <c r="E133" s="94">
        <f>'Almoxarifado-Julho_2021'!N133</f>
        <v>0</v>
      </c>
      <c r="F133" s="41"/>
      <c r="G133" s="42"/>
      <c r="H133" s="40">
        <f t="shared" si="21"/>
        <v>0</v>
      </c>
      <c r="I133" s="41"/>
      <c r="J133" s="42"/>
      <c r="K133" s="58">
        <f t="shared" si="22"/>
        <v>0</v>
      </c>
      <c r="L133" s="59">
        <f t="shared" si="23"/>
        <v>0</v>
      </c>
      <c r="M133" s="40" t="str">
        <f t="shared" si="24"/>
        <v>-</v>
      </c>
      <c r="N133" s="40">
        <f t="shared" si="25"/>
        <v>0</v>
      </c>
    </row>
    <row r="134" spans="1:14" s="4" customFormat="1" ht="14.25">
      <c r="A134" s="38" t="s">
        <v>124</v>
      </c>
      <c r="B134" s="39" t="s">
        <v>18</v>
      </c>
      <c r="C134" s="145">
        <f>'Almoxarifado-Julho_2021'!L134</f>
        <v>4</v>
      </c>
      <c r="D134" s="40">
        <f t="shared" si="20"/>
        <v>2.95</v>
      </c>
      <c r="E134" s="94">
        <f>'Almoxarifado-Julho_2021'!N134</f>
        <v>11.799999999999997</v>
      </c>
      <c r="F134" s="41"/>
      <c r="G134" s="42"/>
      <c r="H134" s="40">
        <f t="shared" si="21"/>
        <v>0</v>
      </c>
      <c r="I134" s="41"/>
      <c r="J134" s="42"/>
      <c r="K134" s="58">
        <f t="shared" si="22"/>
        <v>0</v>
      </c>
      <c r="L134" s="59">
        <f t="shared" si="23"/>
        <v>4</v>
      </c>
      <c r="M134" s="40">
        <f t="shared" si="24"/>
        <v>2.95</v>
      </c>
      <c r="N134" s="40">
        <f t="shared" si="25"/>
        <v>11.799999999999997</v>
      </c>
    </row>
    <row r="135" spans="1:14" s="4" customFormat="1" ht="14.25">
      <c r="A135" s="38" t="s">
        <v>125</v>
      </c>
      <c r="B135" s="39" t="s">
        <v>18</v>
      </c>
      <c r="C135" s="145">
        <f>'Almoxarifado-Julho_2021'!L135</f>
        <v>13</v>
      </c>
      <c r="D135" s="40">
        <f t="shared" si="20"/>
        <v>1.75</v>
      </c>
      <c r="E135" s="94">
        <f>'Almoxarifado-Julho_2021'!N135</f>
        <v>22.75</v>
      </c>
      <c r="F135" s="41"/>
      <c r="G135" s="42"/>
      <c r="H135" s="40">
        <f t="shared" si="21"/>
        <v>0</v>
      </c>
      <c r="I135" s="41"/>
      <c r="J135" s="42"/>
      <c r="K135" s="58">
        <f t="shared" si="22"/>
        <v>0</v>
      </c>
      <c r="L135" s="59">
        <f t="shared" si="23"/>
        <v>13</v>
      </c>
      <c r="M135" s="40">
        <f t="shared" si="24"/>
        <v>1.75</v>
      </c>
      <c r="N135" s="40">
        <f t="shared" si="25"/>
        <v>22.75</v>
      </c>
    </row>
    <row r="136" spans="1:14" s="4" customFormat="1" ht="14.25">
      <c r="A136" s="38" t="s">
        <v>126</v>
      </c>
      <c r="B136" s="39" t="s">
        <v>18</v>
      </c>
      <c r="C136" s="145">
        <f>'Almoxarifado-Julho_2021'!L136</f>
        <v>1</v>
      </c>
      <c r="D136" s="40">
        <f t="shared" si="20"/>
        <v>24.5</v>
      </c>
      <c r="E136" s="94">
        <f>'Almoxarifado-Julho_2021'!N136</f>
        <v>24.5</v>
      </c>
      <c r="F136" s="41"/>
      <c r="G136" s="42"/>
      <c r="H136" s="40">
        <f t="shared" si="21"/>
        <v>0</v>
      </c>
      <c r="I136" s="41"/>
      <c r="J136" s="42"/>
      <c r="K136" s="58">
        <f t="shared" si="22"/>
        <v>0</v>
      </c>
      <c r="L136" s="59">
        <f t="shared" si="23"/>
        <v>1</v>
      </c>
      <c r="M136" s="40">
        <f t="shared" si="24"/>
        <v>24.5</v>
      </c>
      <c r="N136" s="40">
        <f t="shared" si="25"/>
        <v>24.5</v>
      </c>
    </row>
    <row r="137" spans="1:14" s="4" customFormat="1" ht="14.25">
      <c r="A137" s="38" t="s">
        <v>127</v>
      </c>
      <c r="B137" s="39" t="s">
        <v>18</v>
      </c>
      <c r="C137" s="145">
        <f>'Almoxarifado-Julho_2021'!L137</f>
        <v>1</v>
      </c>
      <c r="D137" s="40">
        <f t="shared" si="20"/>
        <v>22.99</v>
      </c>
      <c r="E137" s="94">
        <f>'Almoxarifado-Julho_2021'!N137</f>
        <v>22.99</v>
      </c>
      <c r="F137" s="41"/>
      <c r="G137" s="42"/>
      <c r="H137" s="40">
        <f t="shared" si="21"/>
        <v>0</v>
      </c>
      <c r="I137" s="41"/>
      <c r="J137" s="42"/>
      <c r="K137" s="58">
        <f t="shared" si="22"/>
        <v>0</v>
      </c>
      <c r="L137" s="59">
        <f t="shared" si="23"/>
        <v>1</v>
      </c>
      <c r="M137" s="40">
        <f t="shared" si="24"/>
        <v>22.99</v>
      </c>
      <c r="N137" s="40">
        <f t="shared" si="25"/>
        <v>22.99</v>
      </c>
    </row>
    <row r="138" spans="1:14" s="4" customFormat="1" ht="14.25">
      <c r="A138" s="38" t="s">
        <v>128</v>
      </c>
      <c r="B138" s="39" t="s">
        <v>72</v>
      </c>
      <c r="C138" s="145">
        <f>'Almoxarifado-Julho_2021'!L138</f>
        <v>13</v>
      </c>
      <c r="D138" s="40">
        <f t="shared" si="20"/>
        <v>2.85</v>
      </c>
      <c r="E138" s="94">
        <f>'Almoxarifado-Julho_2021'!N138</f>
        <v>37.05</v>
      </c>
      <c r="F138" s="41"/>
      <c r="G138" s="42"/>
      <c r="H138" s="40">
        <f t="shared" si="21"/>
        <v>0</v>
      </c>
      <c r="I138" s="41"/>
      <c r="J138" s="42"/>
      <c r="K138" s="58">
        <f t="shared" si="22"/>
        <v>0</v>
      </c>
      <c r="L138" s="59">
        <f t="shared" si="23"/>
        <v>13</v>
      </c>
      <c r="M138" s="40">
        <f t="shared" si="24"/>
        <v>2.85</v>
      </c>
      <c r="N138" s="40">
        <f t="shared" si="25"/>
        <v>37.05</v>
      </c>
    </row>
    <row r="139" spans="1:14" s="4" customFormat="1" ht="28.5">
      <c r="A139" s="38" t="s">
        <v>129</v>
      </c>
      <c r="B139" s="39" t="s">
        <v>18</v>
      </c>
      <c r="C139" s="145">
        <f>'Almoxarifado-Julho_2021'!L139</f>
        <v>0</v>
      </c>
      <c r="D139" s="40" t="str">
        <f t="shared" si="20"/>
        <v>-</v>
      </c>
      <c r="E139" s="94">
        <f>'Almoxarifado-Julho_2021'!N139</f>
        <v>0</v>
      </c>
      <c r="F139" s="41"/>
      <c r="G139" s="42"/>
      <c r="H139" s="40">
        <f t="shared" si="21"/>
        <v>0</v>
      </c>
      <c r="I139" s="41"/>
      <c r="J139" s="42"/>
      <c r="K139" s="58">
        <f t="shared" si="22"/>
        <v>0</v>
      </c>
      <c r="L139" s="59">
        <f t="shared" si="23"/>
        <v>0</v>
      </c>
      <c r="M139" s="40" t="str">
        <f t="shared" si="24"/>
        <v>-</v>
      </c>
      <c r="N139" s="40">
        <f t="shared" si="25"/>
        <v>0</v>
      </c>
    </row>
    <row r="140" spans="1:14" s="4" customFormat="1" ht="14.25">
      <c r="A140" s="43" t="s">
        <v>130</v>
      </c>
      <c r="B140" s="39" t="s">
        <v>72</v>
      </c>
      <c r="C140" s="145">
        <f>'Almoxarifado-Julho_2021'!L140</f>
        <v>7</v>
      </c>
      <c r="D140" s="40">
        <f t="shared" si="20"/>
        <v>2.2</v>
      </c>
      <c r="E140" s="94">
        <f>'Almoxarifado-Julho_2021'!N140</f>
        <v>15.400000000000002</v>
      </c>
      <c r="F140" s="41"/>
      <c r="G140" s="42"/>
      <c r="H140" s="45">
        <f t="shared" si="21"/>
        <v>0</v>
      </c>
      <c r="I140" s="41"/>
      <c r="J140" s="42"/>
      <c r="K140" s="60">
        <f t="shared" si="22"/>
        <v>0</v>
      </c>
      <c r="L140" s="59">
        <f t="shared" si="23"/>
        <v>7</v>
      </c>
      <c r="M140" s="40">
        <f t="shared" si="24"/>
        <v>2.2</v>
      </c>
      <c r="N140" s="45">
        <f t="shared" si="25"/>
        <v>15.400000000000002</v>
      </c>
    </row>
    <row r="141" spans="1:14" s="4" customFormat="1" ht="15">
      <c r="A141" s="64" t="s">
        <v>131</v>
      </c>
      <c r="B141" s="65"/>
      <c r="C141" s="86"/>
      <c r="D141" s="65"/>
      <c r="E141" s="64">
        <f>SUM(E128:E140)</f>
        <v>470.21</v>
      </c>
      <c r="F141" s="66"/>
      <c r="G141" s="66"/>
      <c r="H141" s="64">
        <f>SUM(H128:H140)</f>
        <v>0</v>
      </c>
      <c r="I141" s="66"/>
      <c r="J141" s="66"/>
      <c r="K141" s="64">
        <f>SUM(K128:K140)</f>
        <v>0</v>
      </c>
      <c r="L141" s="106"/>
      <c r="M141" s="66"/>
      <c r="N141" s="64">
        <f>SUM(N128:N140)</f>
        <v>470.21</v>
      </c>
    </row>
    <row r="142" spans="1:14" s="3" customFormat="1" ht="5.25">
      <c r="A142" s="19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110"/>
      <c r="M142" s="85"/>
      <c r="N142" s="85"/>
    </row>
    <row r="143" spans="1:14" s="4" customFormat="1" ht="15">
      <c r="A143" s="21"/>
      <c r="B143" s="86"/>
      <c r="C143" s="72" t="s">
        <v>5</v>
      </c>
      <c r="D143" s="72"/>
      <c r="E143" s="72"/>
      <c r="F143" s="72" t="s">
        <v>6</v>
      </c>
      <c r="G143" s="72"/>
      <c r="H143" s="72"/>
      <c r="I143" s="72" t="s">
        <v>7</v>
      </c>
      <c r="J143" s="72"/>
      <c r="K143" s="72"/>
      <c r="L143" s="72" t="s">
        <v>8</v>
      </c>
      <c r="M143" s="72"/>
      <c r="N143" s="72"/>
    </row>
    <row r="144" spans="1:14" s="4" customFormat="1" ht="60">
      <c r="A144" s="24" t="s">
        <v>9</v>
      </c>
      <c r="B144" s="25" t="s">
        <v>10</v>
      </c>
      <c r="C144" s="26" t="s">
        <v>11</v>
      </c>
      <c r="D144" s="27" t="s">
        <v>12</v>
      </c>
      <c r="E144" s="28" t="s">
        <v>13</v>
      </c>
      <c r="F144" s="26" t="s">
        <v>11</v>
      </c>
      <c r="G144" s="27" t="s">
        <v>12</v>
      </c>
      <c r="H144" s="28" t="s">
        <v>13</v>
      </c>
      <c r="I144" s="26" t="s">
        <v>11</v>
      </c>
      <c r="J144" s="27" t="s">
        <v>12</v>
      </c>
      <c r="K144" s="28" t="s">
        <v>13</v>
      </c>
      <c r="L144" s="50" t="s">
        <v>11</v>
      </c>
      <c r="M144" s="27" t="s">
        <v>12</v>
      </c>
      <c r="N144" s="28" t="s">
        <v>13</v>
      </c>
    </row>
    <row r="145" s="3" customFormat="1" ht="5.25"/>
    <row r="146" spans="1:14" s="4" customFormat="1" ht="15" customHeight="1">
      <c r="A146" s="150" t="s">
        <v>208</v>
      </c>
      <c r="B146" s="150"/>
      <c r="C146" s="150"/>
      <c r="D146" s="150"/>
      <c r="E146" s="150"/>
      <c r="F146" s="150"/>
      <c r="G146" s="150"/>
      <c r="H146" s="150"/>
      <c r="I146" s="150"/>
      <c r="J146" s="150"/>
      <c r="K146" s="151">
        <v>5755</v>
      </c>
      <c r="L146" s="152" t="s">
        <v>15</v>
      </c>
      <c r="M146" s="152"/>
      <c r="N146" s="151">
        <v>343</v>
      </c>
    </row>
    <row r="147" spans="1:14" s="4" customFormat="1" ht="28.5">
      <c r="A147" s="32" t="s">
        <v>169</v>
      </c>
      <c r="B147" s="33" t="s">
        <v>18</v>
      </c>
      <c r="C147" s="34">
        <f>'Almoxarifado-Junho_2021'!L147</f>
        <v>0</v>
      </c>
      <c r="D147" s="35" t="str">
        <f>_xlfn.IFERROR(ROUND(E147/C147,2),"-")</f>
        <v>-</v>
      </c>
      <c r="E147" s="139">
        <f>'Almoxarifado-Junho_2021'!N147</f>
        <v>0</v>
      </c>
      <c r="F147" s="36">
        <v>1</v>
      </c>
      <c r="G147" s="37">
        <v>79.99</v>
      </c>
      <c r="H147" s="35">
        <f>F147*G147</f>
        <v>79.99</v>
      </c>
      <c r="I147" s="36"/>
      <c r="J147" s="37"/>
      <c r="K147" s="56">
        <f>I147*J147</f>
        <v>0</v>
      </c>
      <c r="L147" s="57">
        <f>C147+F147-I147</f>
        <v>1</v>
      </c>
      <c r="M147" s="35">
        <f>_xlfn.IFERROR(ROUND(N147/L147,2),"-")</f>
        <v>79.99</v>
      </c>
      <c r="N147" s="35">
        <f>E147+H147-K147</f>
        <v>79.99</v>
      </c>
    </row>
    <row r="148" spans="1:14" s="4" customFormat="1" ht="28.5">
      <c r="A148" s="38" t="s">
        <v>134</v>
      </c>
      <c r="B148" s="39" t="s">
        <v>18</v>
      </c>
      <c r="C148" s="145">
        <f>'Almoxarifado-Junho_2021'!L148</f>
        <v>0</v>
      </c>
      <c r="D148" s="40" t="str">
        <f>_xlfn.IFERROR(ROUND(E148/C148,2),"-")</f>
        <v>-</v>
      </c>
      <c r="E148" s="94">
        <f>'Almoxarifado-Junho_2021'!N148</f>
        <v>0</v>
      </c>
      <c r="F148" s="41"/>
      <c r="G148" s="42"/>
      <c r="H148" s="40">
        <f>F148*G148</f>
        <v>0</v>
      </c>
      <c r="I148" s="41"/>
      <c r="J148" s="42"/>
      <c r="K148" s="58">
        <f>I148*J148</f>
        <v>0</v>
      </c>
      <c r="L148" s="59">
        <f>C148+F148-I148</f>
        <v>0</v>
      </c>
      <c r="M148" s="40" t="str">
        <f>_xlfn.IFERROR(ROUND(N148/L148,2),"-")</f>
        <v>-</v>
      </c>
      <c r="N148" s="40">
        <f>E148+H148-K148</f>
        <v>0</v>
      </c>
    </row>
    <row r="149" spans="1:14" s="4" customFormat="1" ht="28.5">
      <c r="A149" s="43" t="s">
        <v>135</v>
      </c>
      <c r="B149" s="39" t="s">
        <v>18</v>
      </c>
      <c r="C149" s="145">
        <f>'Almoxarifado-Junho_2021'!L149</f>
        <v>0</v>
      </c>
      <c r="D149" s="40" t="str">
        <f>_xlfn.IFERROR(ROUND(E149/C149,2),"-")</f>
        <v>-</v>
      </c>
      <c r="E149" s="94">
        <f>'Almoxarifado-Junho_2021'!N149</f>
        <v>0</v>
      </c>
      <c r="F149" s="41"/>
      <c r="G149" s="42"/>
      <c r="H149" s="45">
        <f>F149*G149</f>
        <v>0</v>
      </c>
      <c r="I149" s="41"/>
      <c r="J149" s="42"/>
      <c r="K149" s="60">
        <f>I149*J149</f>
        <v>0</v>
      </c>
      <c r="L149" s="59">
        <f>C149+F149-I149</f>
        <v>0</v>
      </c>
      <c r="M149" s="40" t="str">
        <f>_xlfn.IFERROR(ROUND(N149/L149,2),"-")</f>
        <v>-</v>
      </c>
      <c r="N149" s="45">
        <f>E149+H149-K149</f>
        <v>0</v>
      </c>
    </row>
    <row r="150" spans="1:14" s="4" customFormat="1" ht="15">
      <c r="A150" s="143" t="s">
        <v>136</v>
      </c>
      <c r="B150" s="65"/>
      <c r="C150" s="86"/>
      <c r="D150" s="65"/>
      <c r="E150" s="64">
        <f>SUM(E147:E149)</f>
        <v>0</v>
      </c>
      <c r="F150" s="66"/>
      <c r="G150" s="66"/>
      <c r="H150" s="143">
        <f>SUM(H147:H149)</f>
        <v>79.99</v>
      </c>
      <c r="I150" s="66"/>
      <c r="J150" s="66"/>
      <c r="K150" s="64">
        <f>SUM(K147:K149)</f>
        <v>0</v>
      </c>
      <c r="L150" s="106"/>
      <c r="M150" s="66"/>
      <c r="N150" s="143">
        <f>SUM(N147:N149)</f>
        <v>79.99</v>
      </c>
    </row>
    <row r="151" spans="1:14" s="3" customFormat="1" ht="5.25">
      <c r="A151" s="19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110"/>
      <c r="M151" s="85"/>
      <c r="N151" s="85"/>
    </row>
    <row r="152" spans="1:14" s="4" customFormat="1" ht="15">
      <c r="A152" s="21"/>
      <c r="B152" s="86"/>
      <c r="C152" s="72" t="s">
        <v>5</v>
      </c>
      <c r="D152" s="72"/>
      <c r="E152" s="72"/>
      <c r="F152" s="72" t="s">
        <v>6</v>
      </c>
      <c r="G152" s="72"/>
      <c r="H152" s="72"/>
      <c r="I152" s="72" t="s">
        <v>7</v>
      </c>
      <c r="J152" s="72"/>
      <c r="K152" s="72"/>
      <c r="L152" s="72" t="s">
        <v>8</v>
      </c>
      <c r="M152" s="72"/>
      <c r="N152" s="72"/>
    </row>
    <row r="153" spans="1:14" s="4" customFormat="1" ht="60">
      <c r="A153" s="24" t="s">
        <v>9</v>
      </c>
      <c r="B153" s="25" t="s">
        <v>10</v>
      </c>
      <c r="C153" s="26" t="s">
        <v>11</v>
      </c>
      <c r="D153" s="27" t="s">
        <v>12</v>
      </c>
      <c r="E153" s="28" t="s">
        <v>13</v>
      </c>
      <c r="F153" s="26" t="s">
        <v>11</v>
      </c>
      <c r="G153" s="27" t="s">
        <v>12</v>
      </c>
      <c r="H153" s="28" t="s">
        <v>13</v>
      </c>
      <c r="I153" s="26" t="s">
        <v>11</v>
      </c>
      <c r="J153" s="27" t="s">
        <v>12</v>
      </c>
      <c r="K153" s="28" t="s">
        <v>13</v>
      </c>
      <c r="L153" s="50" t="s">
        <v>11</v>
      </c>
      <c r="M153" s="27" t="s">
        <v>12</v>
      </c>
      <c r="N153" s="28" t="s">
        <v>13</v>
      </c>
    </row>
    <row r="154" s="3" customFormat="1" ht="5.25"/>
    <row r="155" spans="1:14" s="4" customFormat="1" ht="15" customHeight="1">
      <c r="A155" s="150" t="s">
        <v>209</v>
      </c>
      <c r="B155" s="150"/>
      <c r="C155" s="150"/>
      <c r="D155" s="150"/>
      <c r="E155" s="150"/>
      <c r="F155" s="150"/>
      <c r="G155" s="150"/>
      <c r="H155" s="150"/>
      <c r="I155" s="150"/>
      <c r="J155" s="150"/>
      <c r="K155" s="151">
        <v>5766</v>
      </c>
      <c r="L155" s="152" t="s">
        <v>15</v>
      </c>
      <c r="M155" s="152"/>
      <c r="N155" s="151">
        <v>343</v>
      </c>
    </row>
    <row r="156" spans="1:14" s="4" customFormat="1" ht="28.5">
      <c r="A156" s="32" t="s">
        <v>138</v>
      </c>
      <c r="B156" s="33" t="s">
        <v>18</v>
      </c>
      <c r="C156" s="34">
        <f>'Almoxarifado-Junho_2021'!L156</f>
        <v>0</v>
      </c>
      <c r="D156" s="35" t="str">
        <f>_xlfn.IFERROR(ROUND(E156/C156,2),"-")</f>
        <v>-</v>
      </c>
      <c r="E156" s="139">
        <f>'Almoxarifado-Junho_2021'!N156</f>
        <v>0</v>
      </c>
      <c r="F156" s="36"/>
      <c r="G156" s="37"/>
      <c r="H156" s="35">
        <f>F156*G156</f>
        <v>0</v>
      </c>
      <c r="I156" s="36"/>
      <c r="J156" s="37"/>
      <c r="K156" s="56">
        <f>I156*J156</f>
        <v>0</v>
      </c>
      <c r="L156" s="57">
        <f>C156+F156-I156</f>
        <v>0</v>
      </c>
      <c r="M156" s="35" t="str">
        <f>_xlfn.IFERROR(ROUND(N156/L156,2),"-")</f>
        <v>-</v>
      </c>
      <c r="N156" s="35">
        <f>E156+H156-K156</f>
        <v>0</v>
      </c>
    </row>
    <row r="157" spans="1:14" s="4" customFormat="1" ht="28.5">
      <c r="A157" s="38" t="s">
        <v>139</v>
      </c>
      <c r="B157" s="39" t="s">
        <v>18</v>
      </c>
      <c r="C157" s="145">
        <f>'Almoxarifado-Junho_2021'!L157</f>
        <v>0</v>
      </c>
      <c r="D157" s="40" t="str">
        <f>_xlfn.IFERROR(ROUND(E157/C157,2),"-")</f>
        <v>-</v>
      </c>
      <c r="E157" s="94">
        <f>'Almoxarifado-Junho_2021'!N157</f>
        <v>0</v>
      </c>
      <c r="F157" s="41"/>
      <c r="G157" s="42"/>
      <c r="H157" s="40">
        <f>F157*G157</f>
        <v>0</v>
      </c>
      <c r="I157" s="41"/>
      <c r="J157" s="42"/>
      <c r="K157" s="58">
        <f>I157*J157</f>
        <v>0</v>
      </c>
      <c r="L157" s="59">
        <f>C157+F157-I157</f>
        <v>0</v>
      </c>
      <c r="M157" s="40" t="str">
        <f>_xlfn.IFERROR(ROUND(N157/L157,2),"-")</f>
        <v>-</v>
      </c>
      <c r="N157" s="40">
        <f>E157+H157-K157</f>
        <v>0</v>
      </c>
    </row>
    <row r="158" spans="1:14" s="4" customFormat="1" ht="28.5">
      <c r="A158" s="43" t="s">
        <v>140</v>
      </c>
      <c r="B158" s="39" t="s">
        <v>18</v>
      </c>
      <c r="C158" s="145">
        <f>'Almoxarifado-Junho_2021'!L158</f>
        <v>0</v>
      </c>
      <c r="D158" s="40" t="str">
        <f>_xlfn.IFERROR(ROUND(E158/C158,2),"-")</f>
        <v>-</v>
      </c>
      <c r="E158" s="94">
        <f>'Almoxarifado-Junho_2021'!N158</f>
        <v>0</v>
      </c>
      <c r="F158" s="41"/>
      <c r="G158" s="42"/>
      <c r="H158" s="45">
        <f>F158*G158</f>
        <v>0</v>
      </c>
      <c r="I158" s="41"/>
      <c r="J158" s="42"/>
      <c r="K158" s="60">
        <f>I158*J158</f>
        <v>0</v>
      </c>
      <c r="L158" s="59">
        <f>C158+F158-I158</f>
        <v>0</v>
      </c>
      <c r="M158" s="40" t="str">
        <f>_xlfn.IFERROR(ROUND(N158/L158,2),"-")</f>
        <v>-</v>
      </c>
      <c r="N158" s="45">
        <f>E158+H158-K158</f>
        <v>0</v>
      </c>
    </row>
    <row r="159" spans="1:14" s="4" customFormat="1" ht="15">
      <c r="A159" s="64" t="s">
        <v>141</v>
      </c>
      <c r="B159" s="65"/>
      <c r="C159" s="86"/>
      <c r="D159" s="65"/>
      <c r="E159" s="64">
        <f>SUM(E156:E158)</f>
        <v>0</v>
      </c>
      <c r="F159" s="66"/>
      <c r="G159" s="66"/>
      <c r="H159" s="64">
        <f>SUM(H156:H158)</f>
        <v>0</v>
      </c>
      <c r="I159" s="66"/>
      <c r="J159" s="66"/>
      <c r="K159" s="64">
        <f>SUM(K156:K158)</f>
        <v>0</v>
      </c>
      <c r="L159" s="106"/>
      <c r="M159" s="66"/>
      <c r="N159" s="64">
        <f>SUM(N156:N158)</f>
        <v>0</v>
      </c>
    </row>
    <row r="160" spans="1:14" s="3" customFormat="1" ht="5.25">
      <c r="A160" s="19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110"/>
      <c r="M160" s="85"/>
      <c r="N160" s="85"/>
    </row>
    <row r="161" spans="1:14" s="4" customFormat="1" ht="15">
      <c r="A161" s="21"/>
      <c r="B161" s="86"/>
      <c r="C161" s="72" t="s">
        <v>5</v>
      </c>
      <c r="D161" s="72"/>
      <c r="E161" s="72"/>
      <c r="F161" s="72" t="s">
        <v>6</v>
      </c>
      <c r="G161" s="72"/>
      <c r="H161" s="72"/>
      <c r="I161" s="72" t="s">
        <v>7</v>
      </c>
      <c r="J161" s="72"/>
      <c r="K161" s="72"/>
      <c r="L161" s="72" t="s">
        <v>8</v>
      </c>
      <c r="M161" s="72"/>
      <c r="N161" s="72"/>
    </row>
    <row r="162" spans="1:14" s="4" customFormat="1" ht="60">
      <c r="A162" s="24" t="s">
        <v>9</v>
      </c>
      <c r="B162" s="25" t="s">
        <v>10</v>
      </c>
      <c r="C162" s="26" t="s">
        <v>11</v>
      </c>
      <c r="D162" s="27" t="s">
        <v>12</v>
      </c>
      <c r="E162" s="28" t="s">
        <v>13</v>
      </c>
      <c r="F162" s="26" t="s">
        <v>11</v>
      </c>
      <c r="G162" s="27" t="s">
        <v>12</v>
      </c>
      <c r="H162" s="28" t="s">
        <v>13</v>
      </c>
      <c r="I162" s="26" t="s">
        <v>11</v>
      </c>
      <c r="J162" s="27" t="s">
        <v>12</v>
      </c>
      <c r="K162" s="28" t="s">
        <v>13</v>
      </c>
      <c r="L162" s="50" t="s">
        <v>11</v>
      </c>
      <c r="M162" s="27" t="s">
        <v>12</v>
      </c>
      <c r="N162" s="28" t="s">
        <v>13</v>
      </c>
    </row>
    <row r="163" s="3" customFormat="1" ht="5.25"/>
    <row r="164" spans="1:14" s="4" customFormat="1" ht="15" customHeight="1">
      <c r="A164" s="150" t="s">
        <v>210</v>
      </c>
      <c r="B164" s="150"/>
      <c r="C164" s="150"/>
      <c r="D164" s="150"/>
      <c r="E164" s="150"/>
      <c r="F164" s="150"/>
      <c r="G164" s="150"/>
      <c r="H164" s="150"/>
      <c r="I164" s="150"/>
      <c r="J164" s="150"/>
      <c r="K164" s="151">
        <v>5766</v>
      </c>
      <c r="L164" s="152" t="s">
        <v>15</v>
      </c>
      <c r="M164" s="152"/>
      <c r="N164" s="151">
        <v>343</v>
      </c>
    </row>
    <row r="165" spans="1:14" s="4" customFormat="1" ht="28.5">
      <c r="A165" s="32" t="s">
        <v>143</v>
      </c>
      <c r="B165" s="33" t="s">
        <v>18</v>
      </c>
      <c r="C165" s="34">
        <f>'Almoxarifado-Junho_2021'!L165</f>
        <v>37</v>
      </c>
      <c r="D165" s="35">
        <f>_xlfn.IFERROR(ROUND(E165/C165,2),"-")</f>
        <v>18.25</v>
      </c>
      <c r="E165" s="139">
        <f>'Almoxarifado-Junho_2021'!N165</f>
        <v>675.25</v>
      </c>
      <c r="F165" s="36"/>
      <c r="G165" s="37"/>
      <c r="H165" s="35">
        <f>F165*G165</f>
        <v>0</v>
      </c>
      <c r="I165" s="36"/>
      <c r="J165" s="37"/>
      <c r="K165" s="56">
        <f>I165*J165</f>
        <v>0</v>
      </c>
      <c r="L165" s="57">
        <f>C165+F165-I165</f>
        <v>37</v>
      </c>
      <c r="M165" s="35">
        <f>_xlfn.IFERROR(ROUND(N165/L165,2),"-")</f>
        <v>18.25</v>
      </c>
      <c r="N165" s="35">
        <f>E165+H165-K165</f>
        <v>675.25</v>
      </c>
    </row>
    <row r="166" spans="1:14" s="4" customFormat="1" ht="28.5">
      <c r="A166" s="38" t="s">
        <v>144</v>
      </c>
      <c r="B166" s="39" t="s">
        <v>18</v>
      </c>
      <c r="C166" s="145">
        <f>'Almoxarifado-Junho_2021'!L166</f>
        <v>62</v>
      </c>
      <c r="D166" s="40">
        <f>_xlfn.IFERROR(ROUND(E166/C166,2),"-")</f>
        <v>18.25</v>
      </c>
      <c r="E166" s="94">
        <f>'Almoxarifado-Junho_2021'!N166</f>
        <v>1131.5</v>
      </c>
      <c r="F166" s="41"/>
      <c r="G166" s="42"/>
      <c r="H166" s="40">
        <f>F166*G166</f>
        <v>0</v>
      </c>
      <c r="I166" s="41"/>
      <c r="J166" s="42"/>
      <c r="K166" s="58">
        <f>I166*J166</f>
        <v>0</v>
      </c>
      <c r="L166" s="59">
        <f>C166+F166-I166</f>
        <v>62</v>
      </c>
      <c r="M166" s="40">
        <f>_xlfn.IFERROR(ROUND(N166/L166,2),"-")</f>
        <v>18.25</v>
      </c>
      <c r="N166" s="40">
        <f>E166+H166-K166</f>
        <v>1131.5</v>
      </c>
    </row>
    <row r="167" spans="1:14" s="4" customFormat="1" ht="28.5">
      <c r="A167" s="38" t="s">
        <v>145</v>
      </c>
      <c r="B167" s="39" t="s">
        <v>18</v>
      </c>
      <c r="C167" s="145">
        <f>'Almoxarifado-Junho_2021'!L167</f>
        <v>47</v>
      </c>
      <c r="D167" s="40">
        <f>_xlfn.IFERROR(ROUND(E167/C167,2),"-")</f>
        <v>18.25</v>
      </c>
      <c r="E167" s="94">
        <f>'Almoxarifado-Junho_2021'!N167</f>
        <v>857.75</v>
      </c>
      <c r="F167" s="41"/>
      <c r="G167" s="42"/>
      <c r="H167" s="40">
        <f>F167*G167</f>
        <v>0</v>
      </c>
      <c r="I167" s="41"/>
      <c r="J167" s="42"/>
      <c r="K167" s="58">
        <f>I167*J167</f>
        <v>0</v>
      </c>
      <c r="L167" s="59">
        <f>C167+F167-I167</f>
        <v>47</v>
      </c>
      <c r="M167" s="40">
        <f>_xlfn.IFERROR(ROUND(N167/L167,2),"-")</f>
        <v>18.25</v>
      </c>
      <c r="N167" s="40">
        <f>E167+H167-K167</f>
        <v>857.75</v>
      </c>
    </row>
    <row r="168" spans="1:14" s="4" customFormat="1" ht="28.5">
      <c r="A168" s="38" t="s">
        <v>146</v>
      </c>
      <c r="B168" s="39" t="s">
        <v>18</v>
      </c>
      <c r="C168" s="145">
        <f>'Almoxarifado-Junho_2021'!L168</f>
        <v>47</v>
      </c>
      <c r="D168" s="40">
        <f>_xlfn.IFERROR(ROUND(E168/C168,2),"-")</f>
        <v>18.25</v>
      </c>
      <c r="E168" s="94">
        <f>'Almoxarifado-Junho_2021'!N168</f>
        <v>857.75</v>
      </c>
      <c r="F168" s="41"/>
      <c r="G168" s="42"/>
      <c r="H168" s="40">
        <f>F168*G168</f>
        <v>0</v>
      </c>
      <c r="I168" s="41"/>
      <c r="J168" s="42"/>
      <c r="K168" s="58">
        <f>I168*J168</f>
        <v>0</v>
      </c>
      <c r="L168" s="59">
        <f>C168+F168-I168</f>
        <v>47</v>
      </c>
      <c r="M168" s="40">
        <f>_xlfn.IFERROR(ROUND(N168/L168,2),"-")</f>
        <v>18.25</v>
      </c>
      <c r="N168" s="40">
        <f>E168+H168-K168</f>
        <v>857.75</v>
      </c>
    </row>
    <row r="169" spans="1:14" s="4" customFormat="1" ht="28.5">
      <c r="A169" s="43" t="s">
        <v>147</v>
      </c>
      <c r="B169" s="39" t="s">
        <v>18</v>
      </c>
      <c r="C169" s="145">
        <f>'Almoxarifado-Junho_2021'!L169</f>
        <v>9</v>
      </c>
      <c r="D169" s="40">
        <f>_xlfn.IFERROR(ROUND(E169/C169,2),"-")</f>
        <v>18.25</v>
      </c>
      <c r="E169" s="94">
        <f>'Almoxarifado-Junho_2021'!N169</f>
        <v>164.25</v>
      </c>
      <c r="F169" s="41"/>
      <c r="G169" s="42"/>
      <c r="H169" s="45">
        <f>F169*G169</f>
        <v>0</v>
      </c>
      <c r="I169" s="41"/>
      <c r="J169" s="42"/>
      <c r="K169" s="60">
        <f>I169*J169</f>
        <v>0</v>
      </c>
      <c r="L169" s="59">
        <f>C169+F169-I169</f>
        <v>9</v>
      </c>
      <c r="M169" s="40">
        <f>_xlfn.IFERROR(ROUND(N169/L169,2),"-")</f>
        <v>18.25</v>
      </c>
      <c r="N169" s="45">
        <f>E169+H169-K169</f>
        <v>164.25</v>
      </c>
    </row>
    <row r="170" spans="1:14" s="4" customFormat="1" ht="15">
      <c r="A170" s="64" t="s">
        <v>148</v>
      </c>
      <c r="B170" s="65"/>
      <c r="C170" s="86"/>
      <c r="D170" s="65"/>
      <c r="E170" s="64">
        <f>SUM(E165:E169)</f>
        <v>3686.5</v>
      </c>
      <c r="F170" s="66"/>
      <c r="G170" s="66"/>
      <c r="H170" s="64">
        <f>SUM(H165:H169)</f>
        <v>0</v>
      </c>
      <c r="I170" s="66"/>
      <c r="J170" s="66"/>
      <c r="K170" s="64">
        <f>SUM(K165:K169)</f>
        <v>0</v>
      </c>
      <c r="L170" s="106"/>
      <c r="M170" s="66"/>
      <c r="N170" s="64">
        <f>SUM(N165:N169)</f>
        <v>3686.5</v>
      </c>
    </row>
    <row r="171" s="3" customFormat="1" ht="5.25"/>
    <row r="172" spans="1:14" s="4" customFormat="1" ht="15">
      <c r="A172" s="21"/>
      <c r="B172" s="86"/>
      <c r="C172" s="72" t="s">
        <v>5</v>
      </c>
      <c r="D172" s="72"/>
      <c r="E172" s="72"/>
      <c r="F172" s="72" t="s">
        <v>6</v>
      </c>
      <c r="G172" s="72"/>
      <c r="H172" s="72"/>
      <c r="I172" s="72" t="s">
        <v>7</v>
      </c>
      <c r="J172" s="72"/>
      <c r="K172" s="72"/>
      <c r="L172" s="72" t="s">
        <v>8</v>
      </c>
      <c r="M172" s="72"/>
      <c r="N172" s="72"/>
    </row>
    <row r="173" spans="1:14" s="4" customFormat="1" ht="60">
      <c r="A173" s="24" t="s">
        <v>9</v>
      </c>
      <c r="B173" s="25" t="s">
        <v>10</v>
      </c>
      <c r="C173" s="26" t="s">
        <v>11</v>
      </c>
      <c r="D173" s="27" t="s">
        <v>12</v>
      </c>
      <c r="E173" s="28" t="s">
        <v>13</v>
      </c>
      <c r="F173" s="26" t="s">
        <v>11</v>
      </c>
      <c r="G173" s="27" t="s">
        <v>12</v>
      </c>
      <c r="H173" s="28" t="s">
        <v>13</v>
      </c>
      <c r="I173" s="26" t="s">
        <v>11</v>
      </c>
      <c r="J173" s="27" t="s">
        <v>12</v>
      </c>
      <c r="K173" s="28" t="s">
        <v>13</v>
      </c>
      <c r="L173" s="50" t="s">
        <v>11</v>
      </c>
      <c r="M173" s="27" t="s">
        <v>12</v>
      </c>
      <c r="N173" s="28" t="s">
        <v>13</v>
      </c>
    </row>
    <row r="174" s="3" customFormat="1" ht="5.25"/>
    <row r="175" spans="1:14" s="4" customFormat="1" ht="15" customHeight="1">
      <c r="A175" s="150" t="s">
        <v>211</v>
      </c>
      <c r="B175" s="150"/>
      <c r="C175" s="150"/>
      <c r="D175" s="150"/>
      <c r="E175" s="150"/>
      <c r="F175" s="150"/>
      <c r="G175" s="150"/>
      <c r="H175" s="150"/>
      <c r="I175" s="150"/>
      <c r="J175" s="150"/>
      <c r="K175" s="151">
        <v>5760</v>
      </c>
      <c r="L175" s="152" t="s">
        <v>15</v>
      </c>
      <c r="M175" s="152"/>
      <c r="N175" s="151">
        <v>343</v>
      </c>
    </row>
    <row r="176" spans="1:14" s="4" customFormat="1" ht="28.5">
      <c r="A176" s="32" t="s">
        <v>212</v>
      </c>
      <c r="B176" s="33" t="s">
        <v>18</v>
      </c>
      <c r="C176" s="34">
        <v>0</v>
      </c>
      <c r="D176" s="40" t="str">
        <f>_xlfn.IFERROR(ROUND(E176/C176,2),"-")</f>
        <v>-</v>
      </c>
      <c r="E176" s="139">
        <v>0</v>
      </c>
      <c r="F176" s="36">
        <v>2000</v>
      </c>
      <c r="G176" s="37">
        <v>0.14</v>
      </c>
      <c r="H176" s="35">
        <f>F176*G176</f>
        <v>280</v>
      </c>
      <c r="I176" s="36"/>
      <c r="J176" s="37"/>
      <c r="K176" s="56">
        <f>I176*J176</f>
        <v>0</v>
      </c>
      <c r="L176" s="57">
        <f>C176+F176-I176</f>
        <v>2000</v>
      </c>
      <c r="M176" s="35">
        <f>_xlfn.IFERROR(ROUND(N176/L176,2),"-")</f>
        <v>0.14</v>
      </c>
      <c r="N176" s="35">
        <f>E176+H176-K176</f>
        <v>280</v>
      </c>
    </row>
    <row r="177" spans="1:14" s="4" customFormat="1" ht="28.5">
      <c r="A177" s="38" t="s">
        <v>213</v>
      </c>
      <c r="B177" s="33" t="s">
        <v>18</v>
      </c>
      <c r="C177" s="34">
        <v>0</v>
      </c>
      <c r="D177" s="40" t="str">
        <f>_xlfn.IFERROR(ROUND(E177/C177,2),"-")</f>
        <v>-</v>
      </c>
      <c r="E177" s="139">
        <v>0</v>
      </c>
      <c r="F177" s="41"/>
      <c r="G177" s="42"/>
      <c r="H177" s="40">
        <f>F177*G177</f>
        <v>0</v>
      </c>
      <c r="I177" s="41"/>
      <c r="J177" s="42"/>
      <c r="K177" s="58">
        <f>I177*J177</f>
        <v>0</v>
      </c>
      <c r="L177" s="59">
        <f>C177+F177-I177</f>
        <v>0</v>
      </c>
      <c r="M177" s="40" t="str">
        <f>_xlfn.IFERROR(ROUND(N177/L177,2),"-")</f>
        <v>-</v>
      </c>
      <c r="N177" s="40">
        <f>E177+H177-K177</f>
        <v>0</v>
      </c>
    </row>
    <row r="178" spans="1:14" s="4" customFormat="1" ht="28.5">
      <c r="A178" s="38" t="s">
        <v>213</v>
      </c>
      <c r="B178" s="33" t="s">
        <v>18</v>
      </c>
      <c r="C178" s="34">
        <v>0</v>
      </c>
      <c r="D178" s="40" t="str">
        <f>_xlfn.IFERROR(ROUND(E178/C178,2),"-")</f>
        <v>-</v>
      </c>
      <c r="E178" s="139">
        <v>0</v>
      </c>
      <c r="F178" s="41"/>
      <c r="G178" s="42"/>
      <c r="H178" s="40">
        <f>F178*G178</f>
        <v>0</v>
      </c>
      <c r="I178" s="41"/>
      <c r="J178" s="42"/>
      <c r="K178" s="58">
        <f>I178*J178</f>
        <v>0</v>
      </c>
      <c r="L178" s="59">
        <f>C178+F178-I178</f>
        <v>0</v>
      </c>
      <c r="M178" s="40" t="str">
        <f>_xlfn.IFERROR(ROUND(N178/L178,2),"-")</f>
        <v>-</v>
      </c>
      <c r="N178" s="40">
        <f>E178+H178-K178</f>
        <v>0</v>
      </c>
    </row>
    <row r="179" spans="1:14" s="4" customFormat="1" ht="28.5">
      <c r="A179" s="43" t="s">
        <v>213</v>
      </c>
      <c r="B179" s="33" t="s">
        <v>18</v>
      </c>
      <c r="C179" s="34">
        <v>0</v>
      </c>
      <c r="D179" s="40" t="str">
        <f>_xlfn.IFERROR(ROUND(E179/C179,2),"-")</f>
        <v>-</v>
      </c>
      <c r="E179" s="139">
        <v>0</v>
      </c>
      <c r="F179" s="41"/>
      <c r="G179" s="42"/>
      <c r="H179" s="45">
        <f>F179*G179</f>
        <v>0</v>
      </c>
      <c r="I179" s="41"/>
      <c r="J179" s="42"/>
      <c r="K179" s="60">
        <f>I179*J179</f>
        <v>0</v>
      </c>
      <c r="L179" s="59">
        <f>C179+F179-I179</f>
        <v>0</v>
      </c>
      <c r="M179" s="40" t="str">
        <f>_xlfn.IFERROR(ROUND(N179/L179,2),"-")</f>
        <v>-</v>
      </c>
      <c r="N179" s="45">
        <f>E179+H179-K179</f>
        <v>0</v>
      </c>
    </row>
    <row r="180" spans="1:14" s="4" customFormat="1" ht="15">
      <c r="A180" s="143" t="s">
        <v>214</v>
      </c>
      <c r="B180" s="65"/>
      <c r="C180" s="86"/>
      <c r="D180" s="65"/>
      <c r="E180" s="64">
        <f>SUM(E176:E179)</f>
        <v>0</v>
      </c>
      <c r="F180" s="66"/>
      <c r="G180" s="66"/>
      <c r="H180" s="143">
        <f>SUM(H176:H179)</f>
        <v>280</v>
      </c>
      <c r="I180" s="66"/>
      <c r="J180" s="66"/>
      <c r="K180" s="64">
        <f>SUM(K176:K179)</f>
        <v>0</v>
      </c>
      <c r="L180" s="106"/>
      <c r="M180" s="66"/>
      <c r="N180" s="143">
        <f>SUM(N176:N179)</f>
        <v>280</v>
      </c>
    </row>
    <row r="181" spans="1:14" s="4" customFormat="1" ht="15">
      <c r="A181" s="71"/>
      <c r="B181" s="1"/>
      <c r="D181" s="1"/>
      <c r="G181" s="69"/>
      <c r="H181" s="70"/>
      <c r="I181" s="68"/>
      <c r="J181" s="69"/>
      <c r="K181" s="69"/>
      <c r="L181" s="106"/>
      <c r="M181" s="69"/>
      <c r="N181" s="69"/>
    </row>
    <row r="182" spans="1:14" s="4" customFormat="1" ht="15.75">
      <c r="A182" s="124" t="s">
        <v>186</v>
      </c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</row>
    <row r="183" spans="1:14" s="3" customFormat="1" ht="6">
      <c r="A183" s="29"/>
      <c r="B183" s="2"/>
      <c r="D183" s="2"/>
      <c r="G183" s="80"/>
      <c r="H183" s="81"/>
      <c r="I183" s="78"/>
      <c r="J183" s="80"/>
      <c r="K183" s="80"/>
      <c r="L183" s="107"/>
      <c r="M183" s="80"/>
      <c r="N183" s="80"/>
    </row>
    <row r="184" spans="1:14" s="4" customFormat="1" ht="15.75">
      <c r="A184" s="64" t="s">
        <v>187</v>
      </c>
      <c r="B184" s="76"/>
      <c r="C184" s="66"/>
      <c r="D184" s="65"/>
      <c r="E184" s="64">
        <f>'Almoxarifado-Junho_2021'!N175</f>
        <v>82.32</v>
      </c>
      <c r="F184" s="66"/>
      <c r="G184" s="66" t="s">
        <v>102</v>
      </c>
      <c r="H184" s="64">
        <v>0</v>
      </c>
      <c r="I184" s="66"/>
      <c r="J184" s="66"/>
      <c r="K184" s="64">
        <v>0</v>
      </c>
      <c r="L184" s="106"/>
      <c r="M184" s="66" t="s">
        <v>102</v>
      </c>
      <c r="N184" s="64">
        <f>E184+H184-K184</f>
        <v>82.32</v>
      </c>
    </row>
    <row r="185" spans="1:12" s="4" customFormat="1" ht="15">
      <c r="A185" s="71"/>
      <c r="L185" s="136"/>
    </row>
    <row r="186" spans="1:14" s="4" customFormat="1" ht="15.75">
      <c r="A186" s="124" t="s">
        <v>188</v>
      </c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</row>
    <row r="187" spans="1:12" s="3" customFormat="1" ht="6">
      <c r="A187" s="29"/>
      <c r="L187" s="51"/>
    </row>
    <row r="188" spans="1:14" s="4" customFormat="1" ht="15.75">
      <c r="A188" s="143" t="s">
        <v>156</v>
      </c>
      <c r="B188" s="125"/>
      <c r="C188" s="126"/>
      <c r="D188" s="125"/>
      <c r="E188" s="127" t="s">
        <v>152</v>
      </c>
      <c r="F188" s="126"/>
      <c r="G188" s="128"/>
      <c r="H188" s="127" t="s">
        <v>153</v>
      </c>
      <c r="I188" s="68"/>
      <c r="J188" s="69"/>
      <c r="K188" s="127" t="s">
        <v>154</v>
      </c>
      <c r="L188" s="137"/>
      <c r="M188" s="128"/>
      <c r="N188" s="127" t="s">
        <v>155</v>
      </c>
    </row>
    <row r="189" spans="2:14" s="4" customFormat="1" ht="15.75">
      <c r="B189" s="76"/>
      <c r="C189" s="66"/>
      <c r="D189" s="65"/>
      <c r="E189" s="64">
        <f>E184+E170+E159+E150+E141+E122+E108+E94+E85+E180</f>
        <v>9264.585670840786</v>
      </c>
      <c r="F189" s="66"/>
      <c r="G189" s="66"/>
      <c r="H189" s="143">
        <f>H184+H170+H159+H150+H141+H122+H108+H94+H85+H180</f>
        <v>1560.8899999999999</v>
      </c>
      <c r="I189" s="66"/>
      <c r="J189" s="66"/>
      <c r="K189" s="143">
        <f>K184+K170+K159+K150+K141+K122+K108+K94+K85+K180</f>
        <v>170.5</v>
      </c>
      <c r="L189" s="106"/>
      <c r="M189" s="66"/>
      <c r="N189" s="143">
        <f>N184+N170+N159+N150+N141+N122+N108+N94+N85+N180</f>
        <v>10654.975670840786</v>
      </c>
    </row>
    <row r="190" spans="1:14" s="4" customFormat="1" ht="15">
      <c r="A190" s="71"/>
      <c r="B190" s="125"/>
      <c r="C190" s="126"/>
      <c r="D190" s="125"/>
      <c r="E190" s="126"/>
      <c r="F190" s="126"/>
      <c r="G190" s="128"/>
      <c r="H190" s="129"/>
      <c r="I190" s="126"/>
      <c r="J190" s="128"/>
      <c r="K190" s="128"/>
      <c r="L190" s="137"/>
      <c r="M190" s="128"/>
      <c r="N190" s="128"/>
    </row>
    <row r="191" spans="1:14" s="5" customFormat="1" ht="15">
      <c r="A191" s="157" t="s">
        <v>157</v>
      </c>
      <c r="B191" s="131"/>
      <c r="C191" s="126"/>
      <c r="D191" s="131"/>
      <c r="E191" s="129"/>
      <c r="F191" s="126"/>
      <c r="G191" s="129"/>
      <c r="H191" s="131" t="s">
        <v>158</v>
      </c>
      <c r="I191" s="131"/>
      <c r="J191" s="131"/>
      <c r="K191" s="131"/>
      <c r="L191" s="131"/>
      <c r="M191" s="131"/>
      <c r="N191" s="131"/>
    </row>
    <row r="192" spans="1:14" s="6" customFormat="1" ht="15">
      <c r="A192" s="158" t="s">
        <v>159</v>
      </c>
      <c r="B192" s="134"/>
      <c r="C192" s="135"/>
      <c r="D192" s="134"/>
      <c r="E192" s="128"/>
      <c r="F192" s="126"/>
      <c r="G192" s="128"/>
      <c r="H192" s="133" t="s">
        <v>160</v>
      </c>
      <c r="I192" s="133"/>
      <c r="J192" s="133"/>
      <c r="K192" s="133"/>
      <c r="L192" s="133"/>
      <c r="M192" s="133"/>
      <c r="N192" s="133"/>
    </row>
    <row r="194" ht="15">
      <c r="A194" s="7" t="s">
        <v>198</v>
      </c>
    </row>
    <row r="195" ht="15">
      <c r="A195" s="7" t="s">
        <v>199</v>
      </c>
    </row>
    <row r="196" ht="15">
      <c r="A196" s="7" t="s">
        <v>200</v>
      </c>
    </row>
    <row r="197" ht="15">
      <c r="A197" s="7" t="s">
        <v>201</v>
      </c>
    </row>
  </sheetData>
  <sheetProtection selectLockedCells="1" selectUnlockedCells="1"/>
  <mergeCells count="65">
    <mergeCell ref="A1:N1"/>
    <mergeCell ref="A2:N2"/>
    <mergeCell ref="A3:N3"/>
    <mergeCell ref="A4:N4"/>
    <mergeCell ref="A5:N5"/>
    <mergeCell ref="A6:N6"/>
    <mergeCell ref="C8:E8"/>
    <mergeCell ref="F8:H8"/>
    <mergeCell ref="I8:K8"/>
    <mergeCell ref="L8:N8"/>
    <mergeCell ref="A11:J11"/>
    <mergeCell ref="L11:M11"/>
    <mergeCell ref="C87:E87"/>
    <mergeCell ref="F87:H87"/>
    <mergeCell ref="I87:K87"/>
    <mergeCell ref="L87:N87"/>
    <mergeCell ref="A90:J90"/>
    <mergeCell ref="L90:M90"/>
    <mergeCell ref="A96:N96"/>
    <mergeCell ref="C98:E98"/>
    <mergeCell ref="F98:H98"/>
    <mergeCell ref="I98:K98"/>
    <mergeCell ref="L98:N98"/>
    <mergeCell ref="A101:J101"/>
    <mergeCell ref="L101:M101"/>
    <mergeCell ref="C110:E110"/>
    <mergeCell ref="F110:H110"/>
    <mergeCell ref="I110:K110"/>
    <mergeCell ref="L110:N110"/>
    <mergeCell ref="A113:J113"/>
    <mergeCell ref="L113:M113"/>
    <mergeCell ref="C124:E124"/>
    <mergeCell ref="F124:H124"/>
    <mergeCell ref="I124:K124"/>
    <mergeCell ref="L124:N124"/>
    <mergeCell ref="A127:J127"/>
    <mergeCell ref="L127:M127"/>
    <mergeCell ref="C143:E143"/>
    <mergeCell ref="F143:H143"/>
    <mergeCell ref="I143:K143"/>
    <mergeCell ref="L143:N143"/>
    <mergeCell ref="A146:J146"/>
    <mergeCell ref="L146:M146"/>
    <mergeCell ref="C152:E152"/>
    <mergeCell ref="F152:H152"/>
    <mergeCell ref="I152:K152"/>
    <mergeCell ref="L152:N152"/>
    <mergeCell ref="A155:J155"/>
    <mergeCell ref="L155:M155"/>
    <mergeCell ref="C161:E161"/>
    <mergeCell ref="F161:H161"/>
    <mergeCell ref="I161:K161"/>
    <mergeCell ref="L161:N161"/>
    <mergeCell ref="A164:J164"/>
    <mergeCell ref="L164:M164"/>
    <mergeCell ref="C172:E172"/>
    <mergeCell ref="F172:H172"/>
    <mergeCell ref="I172:K172"/>
    <mergeCell ref="L172:N172"/>
    <mergeCell ref="A175:J175"/>
    <mergeCell ref="L175:M175"/>
    <mergeCell ref="A182:N182"/>
    <mergeCell ref="A186:N186"/>
    <mergeCell ref="H191:N191"/>
    <mergeCell ref="H192:N192"/>
  </mergeCells>
  <printOptions horizontalCentered="1"/>
  <pageMargins left="0.1968503937007874" right="0.1968503937007874" top="0.5118110236220472" bottom="0.3937007874015748" header="0.5118110236220472" footer="0.5118110236220472"/>
  <pageSetup horizontalDpi="300" verticalDpi="300" orientation="landscape" paperSize="9" scale="7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6"/>
  <sheetViews>
    <sheetView showGridLines="0" tabSelected="1" defaultGridColor="0" zoomScaleSheetLayoutView="100" colorId="8" workbookViewId="0" topLeftCell="A111">
      <selection activeCell="M132" sqref="M132"/>
    </sheetView>
  </sheetViews>
  <sheetFormatPr defaultColWidth="11.00390625" defaultRowHeight="15"/>
  <cols>
    <col min="1" max="1" width="61.57421875" style="7" customWidth="1"/>
    <col min="2" max="2" width="9.140625" style="8" customWidth="1"/>
    <col min="3" max="3" width="6.140625" style="9" customWidth="1"/>
    <col min="4" max="4" width="8.421875" style="8" customWidth="1"/>
    <col min="5" max="5" width="10.8515625" style="10" customWidth="1"/>
    <col min="6" max="6" width="6.7109375" style="11" customWidth="1"/>
    <col min="7" max="7" width="8.421875" style="10" customWidth="1"/>
    <col min="8" max="8" width="7.8515625" style="12" customWidth="1"/>
    <col min="9" max="9" width="5.7109375" style="11" customWidth="1"/>
    <col min="10" max="10" width="8.421875" style="10" customWidth="1"/>
    <col min="11" max="11" width="8.140625" style="10" customWidth="1"/>
    <col min="12" max="12" width="6.140625" style="9" customWidth="1"/>
    <col min="13" max="13" width="8.421875" style="10" customWidth="1"/>
    <col min="14" max="14" width="10.8515625" style="10" customWidth="1"/>
    <col min="15" max="16384" width="11.00390625" style="13" customWidth="1"/>
  </cols>
  <sheetData>
    <row r="1" spans="1:14" s="1" customFormat="1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" customFormat="1" ht="1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2" customFormat="1" ht="5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" customFormat="1" ht="1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" customFormat="1" ht="15">
      <c r="A5" s="17" t="s">
        <v>215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s="1" customFormat="1" ht="15">
      <c r="A6" s="18" t="s">
        <v>216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3" customFormat="1" ht="5.2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49"/>
      <c r="M7" s="20"/>
      <c r="N7" s="20"/>
    </row>
    <row r="8" spans="1:14" s="4" customFormat="1" ht="15">
      <c r="A8" s="21"/>
      <c r="B8" s="22"/>
      <c r="C8" s="23" t="s">
        <v>5</v>
      </c>
      <c r="D8" s="23"/>
      <c r="E8" s="23"/>
      <c r="F8" s="23" t="s">
        <v>6</v>
      </c>
      <c r="G8" s="23"/>
      <c r="H8" s="23"/>
      <c r="I8" s="23" t="s">
        <v>7</v>
      </c>
      <c r="J8" s="23"/>
      <c r="K8" s="23"/>
      <c r="L8" s="23" t="s">
        <v>8</v>
      </c>
      <c r="M8" s="23"/>
      <c r="N8" s="23"/>
    </row>
    <row r="9" spans="1:14" s="4" customFormat="1" ht="60">
      <c r="A9" s="24" t="s">
        <v>9</v>
      </c>
      <c r="B9" s="25" t="s">
        <v>10</v>
      </c>
      <c r="C9" s="26" t="s">
        <v>11</v>
      </c>
      <c r="D9" s="27" t="s">
        <v>12</v>
      </c>
      <c r="E9" s="28" t="s">
        <v>13</v>
      </c>
      <c r="F9" s="26" t="s">
        <v>11</v>
      </c>
      <c r="G9" s="27" t="s">
        <v>12</v>
      </c>
      <c r="H9" s="28" t="s">
        <v>13</v>
      </c>
      <c r="I9" s="26" t="s">
        <v>11</v>
      </c>
      <c r="J9" s="27" t="s">
        <v>12</v>
      </c>
      <c r="K9" s="28" t="s">
        <v>13</v>
      </c>
      <c r="L9" s="50" t="s">
        <v>11</v>
      </c>
      <c r="M9" s="27" t="s">
        <v>12</v>
      </c>
      <c r="N9" s="28" t="s">
        <v>13</v>
      </c>
    </row>
    <row r="10" spans="1:12" s="3" customFormat="1" ht="5.25">
      <c r="A10" s="29"/>
      <c r="L10" s="51"/>
    </row>
    <row r="11" spans="1:14" s="4" customFormat="1" ht="15">
      <c r="A11" s="30" t="s">
        <v>16</v>
      </c>
      <c r="B11" s="31"/>
      <c r="C11" s="31"/>
      <c r="D11" s="31"/>
      <c r="E11" s="31"/>
      <c r="F11" s="31"/>
      <c r="G11" s="31"/>
      <c r="H11" s="31"/>
      <c r="I11" s="31"/>
      <c r="J11" s="52"/>
      <c r="K11" s="53">
        <v>5754</v>
      </c>
      <c r="L11" s="54" t="s">
        <v>15</v>
      </c>
      <c r="M11" s="54"/>
      <c r="N11" s="55">
        <v>4245</v>
      </c>
    </row>
    <row r="12" spans="1:14" s="4" customFormat="1" ht="28.5">
      <c r="A12" s="32" t="s">
        <v>17</v>
      </c>
      <c r="B12" s="33" t="s">
        <v>18</v>
      </c>
      <c r="C12" s="34">
        <f>'Almoxarifado-Agosto_2021'!L12</f>
        <v>1</v>
      </c>
      <c r="D12" s="35">
        <f aca="true" t="shared" si="0" ref="D12:D75">_xlfn.IFERROR(ROUND(E12/C12,2),"-")</f>
        <v>6.5</v>
      </c>
      <c r="E12" s="35">
        <f>'Almoxarifado-Agosto_2021'!N12</f>
        <v>6.5</v>
      </c>
      <c r="F12" s="36"/>
      <c r="G12" s="37"/>
      <c r="H12" s="35">
        <f aca="true" t="shared" si="1" ref="H12:H75">F12*G12</f>
        <v>0</v>
      </c>
      <c r="I12" s="36"/>
      <c r="J12" s="37"/>
      <c r="K12" s="56">
        <f aca="true" t="shared" si="2" ref="K12:K76">I12*J12</f>
        <v>0</v>
      </c>
      <c r="L12" s="57">
        <f aca="true" t="shared" si="3" ref="L12:L75">C12+F12-I12</f>
        <v>1</v>
      </c>
      <c r="M12" s="35">
        <f aca="true" t="shared" si="4" ref="M12:M75">_xlfn.IFERROR(ROUND(N12/L12,2),"-")</f>
        <v>6.5</v>
      </c>
      <c r="N12" s="35">
        <f aca="true" t="shared" si="5" ref="N12:N75">E12+H12-K12</f>
        <v>6.5</v>
      </c>
    </row>
    <row r="13" spans="1:14" s="4" customFormat="1" ht="28.5">
      <c r="A13" s="38" t="s">
        <v>19</v>
      </c>
      <c r="B13" s="39" t="s">
        <v>18</v>
      </c>
      <c r="C13" s="34">
        <f>'Almoxarifado-Agosto_2021'!L13</f>
        <v>7</v>
      </c>
      <c r="D13" s="40">
        <f t="shared" si="0"/>
        <v>14</v>
      </c>
      <c r="E13" s="35">
        <f>'Almoxarifado-Agosto_2021'!N13</f>
        <v>98</v>
      </c>
      <c r="F13" s="41"/>
      <c r="G13" s="42"/>
      <c r="H13" s="40">
        <f t="shared" si="1"/>
        <v>0</v>
      </c>
      <c r="I13" s="41"/>
      <c r="J13" s="42"/>
      <c r="K13" s="58">
        <f>I13*D13</f>
        <v>0</v>
      </c>
      <c r="L13" s="59">
        <f t="shared" si="3"/>
        <v>7</v>
      </c>
      <c r="M13" s="40">
        <f t="shared" si="4"/>
        <v>14</v>
      </c>
      <c r="N13" s="40">
        <f t="shared" si="5"/>
        <v>98</v>
      </c>
    </row>
    <row r="14" spans="1:14" s="4" customFormat="1" ht="28.5">
      <c r="A14" s="38" t="s">
        <v>20</v>
      </c>
      <c r="B14" s="39" t="s">
        <v>18</v>
      </c>
      <c r="C14" s="34">
        <f>'Almoxarifado-Agosto_2021'!L14</f>
        <v>140</v>
      </c>
      <c r="D14" s="40">
        <f t="shared" si="0"/>
        <v>2.55</v>
      </c>
      <c r="E14" s="35">
        <f>'Almoxarifado-Agosto_2021'!N14</f>
        <v>357</v>
      </c>
      <c r="F14" s="41"/>
      <c r="G14" s="42"/>
      <c r="H14" s="40">
        <f t="shared" si="1"/>
        <v>0</v>
      </c>
      <c r="I14" s="41">
        <v>20</v>
      </c>
      <c r="J14" s="42">
        <v>2.55</v>
      </c>
      <c r="K14" s="58">
        <f t="shared" si="2"/>
        <v>51</v>
      </c>
      <c r="L14" s="59">
        <f t="shared" si="3"/>
        <v>120</v>
      </c>
      <c r="M14" s="40">
        <f t="shared" si="4"/>
        <v>2.55</v>
      </c>
      <c r="N14" s="40">
        <f t="shared" si="5"/>
        <v>306</v>
      </c>
    </row>
    <row r="15" spans="1:14" s="4" customFormat="1" ht="28.5">
      <c r="A15" s="38" t="s">
        <v>21</v>
      </c>
      <c r="B15" s="39" t="s">
        <v>18</v>
      </c>
      <c r="C15" s="34">
        <f>'Almoxarifado-Agosto_2021'!L15</f>
        <v>0</v>
      </c>
      <c r="D15" s="40" t="str">
        <f t="shared" si="0"/>
        <v>-</v>
      </c>
      <c r="E15" s="35">
        <f>'Almoxarifado-Agosto_2021'!N15</f>
        <v>0</v>
      </c>
      <c r="F15" s="41"/>
      <c r="G15" s="42"/>
      <c r="H15" s="40">
        <f t="shared" si="1"/>
        <v>0</v>
      </c>
      <c r="I15" s="41"/>
      <c r="J15" s="42"/>
      <c r="K15" s="58">
        <f t="shared" si="2"/>
        <v>0</v>
      </c>
      <c r="L15" s="59">
        <f t="shared" si="3"/>
        <v>0</v>
      </c>
      <c r="M15" s="40" t="str">
        <f t="shared" si="4"/>
        <v>-</v>
      </c>
      <c r="N15" s="40">
        <f t="shared" si="5"/>
        <v>0</v>
      </c>
    </row>
    <row r="16" spans="1:14" s="4" customFormat="1" ht="28.5">
      <c r="A16" s="38" t="s">
        <v>22</v>
      </c>
      <c r="B16" s="39" t="s">
        <v>18</v>
      </c>
      <c r="C16" s="34">
        <f>'Almoxarifado-Agosto_2021'!L16</f>
        <v>0</v>
      </c>
      <c r="D16" s="40" t="str">
        <f t="shared" si="0"/>
        <v>-</v>
      </c>
      <c r="E16" s="35">
        <f>'Almoxarifado-Agosto_2021'!N16</f>
        <v>0</v>
      </c>
      <c r="F16" s="41"/>
      <c r="G16" s="42"/>
      <c r="H16" s="40">
        <f t="shared" si="1"/>
        <v>0</v>
      </c>
      <c r="I16" s="41"/>
      <c r="J16" s="42"/>
      <c r="K16" s="58">
        <f t="shared" si="2"/>
        <v>0</v>
      </c>
      <c r="L16" s="59">
        <f t="shared" si="3"/>
        <v>0</v>
      </c>
      <c r="M16" s="40" t="str">
        <f t="shared" si="4"/>
        <v>-</v>
      </c>
      <c r="N16" s="40">
        <f t="shared" si="5"/>
        <v>0</v>
      </c>
    </row>
    <row r="17" spans="1:14" s="4" customFormat="1" ht="28.5">
      <c r="A17" s="38" t="s">
        <v>23</v>
      </c>
      <c r="B17" s="39" t="s">
        <v>18</v>
      </c>
      <c r="C17" s="34">
        <f>'Almoxarifado-Agosto_2021'!L17</f>
        <v>73</v>
      </c>
      <c r="D17" s="40">
        <f t="shared" si="0"/>
        <v>0.79</v>
      </c>
      <c r="E17" s="35">
        <f>'Almoxarifado-Agosto_2021'!N17</f>
        <v>57.67</v>
      </c>
      <c r="F17" s="41"/>
      <c r="G17" s="42"/>
      <c r="H17" s="40">
        <f t="shared" si="1"/>
        <v>0</v>
      </c>
      <c r="I17" s="41"/>
      <c r="J17" s="42"/>
      <c r="K17" s="58">
        <f t="shared" si="2"/>
        <v>0</v>
      </c>
      <c r="L17" s="59">
        <f t="shared" si="3"/>
        <v>73</v>
      </c>
      <c r="M17" s="40">
        <f t="shared" si="4"/>
        <v>0.79</v>
      </c>
      <c r="N17" s="40">
        <f t="shared" si="5"/>
        <v>57.67</v>
      </c>
    </row>
    <row r="18" spans="1:14" s="4" customFormat="1" ht="14.25">
      <c r="A18" s="38" t="s">
        <v>24</v>
      </c>
      <c r="B18" s="39" t="s">
        <v>18</v>
      </c>
      <c r="C18" s="34">
        <f>'Almoxarifado-Agosto_2021'!L18</f>
        <v>49</v>
      </c>
      <c r="D18" s="40">
        <f t="shared" si="0"/>
        <v>0.79</v>
      </c>
      <c r="E18" s="35">
        <f>'Almoxarifado-Agosto_2021'!N18</f>
        <v>38.71</v>
      </c>
      <c r="F18" s="41"/>
      <c r="G18" s="42"/>
      <c r="H18" s="40">
        <f t="shared" si="1"/>
        <v>0</v>
      </c>
      <c r="I18" s="41"/>
      <c r="J18" s="42"/>
      <c r="K18" s="58">
        <f t="shared" si="2"/>
        <v>0</v>
      </c>
      <c r="L18" s="59">
        <f t="shared" si="3"/>
        <v>49</v>
      </c>
      <c r="M18" s="40">
        <f t="shared" si="4"/>
        <v>0.79</v>
      </c>
      <c r="N18" s="40">
        <f t="shared" si="5"/>
        <v>38.71</v>
      </c>
    </row>
    <row r="19" spans="1:14" s="4" customFormat="1" ht="14.25">
      <c r="A19" s="38" t="s">
        <v>25</v>
      </c>
      <c r="B19" s="39" t="s">
        <v>18</v>
      </c>
      <c r="C19" s="34">
        <f>'Almoxarifado-Agosto_2021'!L19</f>
        <v>28</v>
      </c>
      <c r="D19" s="40">
        <f t="shared" si="0"/>
        <v>0.68</v>
      </c>
      <c r="E19" s="35">
        <f>'Almoxarifado-Agosto_2021'!N19</f>
        <v>19.04</v>
      </c>
      <c r="F19" s="41"/>
      <c r="G19" s="42"/>
      <c r="H19" s="40">
        <f t="shared" si="1"/>
        <v>0</v>
      </c>
      <c r="I19" s="41">
        <v>19</v>
      </c>
      <c r="J19" s="42">
        <v>0.68</v>
      </c>
      <c r="K19" s="58">
        <f t="shared" si="2"/>
        <v>12.920000000000002</v>
      </c>
      <c r="L19" s="59">
        <f t="shared" si="3"/>
        <v>9</v>
      </c>
      <c r="M19" s="40">
        <f t="shared" si="4"/>
        <v>0.68</v>
      </c>
      <c r="N19" s="40">
        <f t="shared" si="5"/>
        <v>6.119999999999997</v>
      </c>
    </row>
    <row r="20" spans="1:14" s="4" customFormat="1" ht="14.25">
      <c r="A20" s="38" t="s">
        <v>26</v>
      </c>
      <c r="B20" s="39" t="s">
        <v>18</v>
      </c>
      <c r="C20" s="34">
        <f>'Almoxarifado-Agosto_2021'!L20</f>
        <v>8</v>
      </c>
      <c r="D20" s="40">
        <f t="shared" si="0"/>
        <v>0.68</v>
      </c>
      <c r="E20" s="35">
        <f>'Almoxarifado-Agosto_2021'!N20</f>
        <v>5.44</v>
      </c>
      <c r="F20" s="41"/>
      <c r="G20" s="42"/>
      <c r="H20" s="40">
        <f t="shared" si="1"/>
        <v>0</v>
      </c>
      <c r="I20" s="41">
        <v>4</v>
      </c>
      <c r="J20" s="42">
        <v>0.68</v>
      </c>
      <c r="K20" s="58">
        <f t="shared" si="2"/>
        <v>2.72</v>
      </c>
      <c r="L20" s="59">
        <f t="shared" si="3"/>
        <v>4</v>
      </c>
      <c r="M20" s="40">
        <f t="shared" si="4"/>
        <v>0.68</v>
      </c>
      <c r="N20" s="40">
        <f t="shared" si="5"/>
        <v>2.72</v>
      </c>
    </row>
    <row r="21" spans="1:14" s="4" customFormat="1" ht="14.25">
      <c r="A21" s="38" t="s">
        <v>27</v>
      </c>
      <c r="B21" s="39" t="s">
        <v>18</v>
      </c>
      <c r="C21" s="34">
        <f>'Almoxarifado-Agosto_2021'!L21</f>
        <v>8</v>
      </c>
      <c r="D21" s="40">
        <f t="shared" si="0"/>
        <v>0.68</v>
      </c>
      <c r="E21" s="35">
        <f>'Almoxarifado-Agosto_2021'!N21</f>
        <v>5.44</v>
      </c>
      <c r="F21" s="41"/>
      <c r="G21" s="42"/>
      <c r="H21" s="40">
        <f t="shared" si="1"/>
        <v>0</v>
      </c>
      <c r="I21" s="41">
        <v>8</v>
      </c>
      <c r="J21" s="42">
        <v>0.68</v>
      </c>
      <c r="K21" s="58">
        <f t="shared" si="2"/>
        <v>5.44</v>
      </c>
      <c r="L21" s="59">
        <f t="shared" si="3"/>
        <v>0</v>
      </c>
      <c r="M21" s="40" t="str">
        <f t="shared" si="4"/>
        <v>-</v>
      </c>
      <c r="N21" s="40">
        <f t="shared" si="5"/>
        <v>0</v>
      </c>
    </row>
    <row r="22" spans="1:14" s="4" customFormat="1" ht="14.25">
      <c r="A22" s="38" t="s">
        <v>28</v>
      </c>
      <c r="B22" s="39" t="s">
        <v>18</v>
      </c>
      <c r="C22" s="34">
        <f>'Almoxarifado-Agosto_2021'!L22</f>
        <v>8</v>
      </c>
      <c r="D22" s="40">
        <f t="shared" si="0"/>
        <v>0.68</v>
      </c>
      <c r="E22" s="35">
        <f>'Almoxarifado-Agosto_2021'!N22</f>
        <v>5.44</v>
      </c>
      <c r="F22" s="41"/>
      <c r="G22" s="42"/>
      <c r="H22" s="40">
        <f t="shared" si="1"/>
        <v>0</v>
      </c>
      <c r="I22" s="41">
        <v>2</v>
      </c>
      <c r="J22" s="42">
        <v>0.68</v>
      </c>
      <c r="K22" s="58">
        <f t="shared" si="2"/>
        <v>1.36</v>
      </c>
      <c r="L22" s="59">
        <f t="shared" si="3"/>
        <v>6</v>
      </c>
      <c r="M22" s="40">
        <f t="shared" si="4"/>
        <v>0.68</v>
      </c>
      <c r="N22" s="40">
        <f t="shared" si="5"/>
        <v>4.08</v>
      </c>
    </row>
    <row r="23" spans="1:14" s="4" customFormat="1" ht="14.25">
      <c r="A23" s="38" t="s">
        <v>29</v>
      </c>
      <c r="B23" s="39" t="s">
        <v>18</v>
      </c>
      <c r="C23" s="34">
        <f>'Almoxarifado-Agosto_2021'!L23</f>
        <v>5</v>
      </c>
      <c r="D23" s="40">
        <f t="shared" si="0"/>
        <v>1</v>
      </c>
      <c r="E23" s="35">
        <f>'Almoxarifado-Agosto_2021'!N23</f>
        <v>5</v>
      </c>
      <c r="F23" s="41"/>
      <c r="G23" s="42"/>
      <c r="H23" s="40">
        <f t="shared" si="1"/>
        <v>0</v>
      </c>
      <c r="I23" s="41"/>
      <c r="J23" s="42"/>
      <c r="K23" s="58">
        <f t="shared" si="2"/>
        <v>0</v>
      </c>
      <c r="L23" s="59">
        <f t="shared" si="3"/>
        <v>5</v>
      </c>
      <c r="M23" s="40">
        <f t="shared" si="4"/>
        <v>1</v>
      </c>
      <c r="N23" s="40">
        <f t="shared" si="5"/>
        <v>5</v>
      </c>
    </row>
    <row r="24" spans="1:14" s="4" customFormat="1" ht="14.25">
      <c r="A24" s="38" t="s">
        <v>30</v>
      </c>
      <c r="B24" s="39" t="s">
        <v>18</v>
      </c>
      <c r="C24" s="34">
        <f>'Almoxarifado-Agosto_2021'!L24</f>
        <v>249</v>
      </c>
      <c r="D24" s="40">
        <f t="shared" si="0"/>
        <v>0.37</v>
      </c>
      <c r="E24" s="35">
        <f>'Almoxarifado-Agosto_2021'!N24</f>
        <v>92.13</v>
      </c>
      <c r="F24" s="41"/>
      <c r="G24" s="42"/>
      <c r="H24" s="40">
        <f t="shared" si="1"/>
        <v>0</v>
      </c>
      <c r="I24" s="41"/>
      <c r="J24" s="42"/>
      <c r="K24" s="58">
        <f t="shared" si="2"/>
        <v>0</v>
      </c>
      <c r="L24" s="59">
        <f t="shared" si="3"/>
        <v>249</v>
      </c>
      <c r="M24" s="40">
        <f t="shared" si="4"/>
        <v>0.37</v>
      </c>
      <c r="N24" s="40">
        <f t="shared" si="5"/>
        <v>92.13</v>
      </c>
    </row>
    <row r="25" spans="1:14" s="4" customFormat="1" ht="14.25">
      <c r="A25" s="38" t="s">
        <v>31</v>
      </c>
      <c r="B25" s="39" t="s">
        <v>32</v>
      </c>
      <c r="C25" s="34">
        <f>'Almoxarifado-Agosto_2021'!L25</f>
        <v>10</v>
      </c>
      <c r="D25" s="40">
        <f t="shared" si="0"/>
        <v>4.59</v>
      </c>
      <c r="E25" s="35">
        <f>'Almoxarifado-Agosto_2021'!N25</f>
        <v>45.9</v>
      </c>
      <c r="F25" s="41"/>
      <c r="G25" s="42"/>
      <c r="H25" s="40">
        <f t="shared" si="1"/>
        <v>0</v>
      </c>
      <c r="I25" s="41"/>
      <c r="J25" s="42"/>
      <c r="K25" s="58">
        <f t="shared" si="2"/>
        <v>0</v>
      </c>
      <c r="L25" s="59">
        <f t="shared" si="3"/>
        <v>10</v>
      </c>
      <c r="M25" s="40">
        <f t="shared" si="4"/>
        <v>4.59</v>
      </c>
      <c r="N25" s="40">
        <f t="shared" si="5"/>
        <v>45.9</v>
      </c>
    </row>
    <row r="26" spans="1:14" s="4" customFormat="1" ht="14.25">
      <c r="A26" s="38" t="s">
        <v>33</v>
      </c>
      <c r="B26" s="39" t="s">
        <v>32</v>
      </c>
      <c r="C26" s="34">
        <f>'Almoxarifado-Agosto_2021'!L26</f>
        <v>5</v>
      </c>
      <c r="D26" s="40">
        <f t="shared" si="0"/>
        <v>4.59</v>
      </c>
      <c r="E26" s="35">
        <f>'Almoxarifado-Agosto_2021'!N26</f>
        <v>22.95</v>
      </c>
      <c r="F26" s="41"/>
      <c r="G26" s="42"/>
      <c r="H26" s="40">
        <f t="shared" si="1"/>
        <v>0</v>
      </c>
      <c r="I26" s="41"/>
      <c r="J26" s="42"/>
      <c r="K26" s="58">
        <f t="shared" si="2"/>
        <v>0</v>
      </c>
      <c r="L26" s="59">
        <f t="shared" si="3"/>
        <v>5</v>
      </c>
      <c r="M26" s="40">
        <f t="shared" si="4"/>
        <v>4.59</v>
      </c>
      <c r="N26" s="40">
        <f t="shared" si="5"/>
        <v>22.95</v>
      </c>
    </row>
    <row r="27" spans="1:14" s="4" customFormat="1" ht="14.25">
      <c r="A27" s="38" t="s">
        <v>34</v>
      </c>
      <c r="B27" s="39" t="s">
        <v>32</v>
      </c>
      <c r="C27" s="34">
        <f>'Almoxarifado-Agosto_2021'!L27</f>
        <v>2</v>
      </c>
      <c r="D27" s="40">
        <f t="shared" si="0"/>
        <v>4.59</v>
      </c>
      <c r="E27" s="35">
        <f>'Almoxarifado-Agosto_2021'!N27</f>
        <v>9.18</v>
      </c>
      <c r="F27" s="41"/>
      <c r="G27" s="42"/>
      <c r="H27" s="40">
        <f t="shared" si="1"/>
        <v>0</v>
      </c>
      <c r="I27" s="41"/>
      <c r="J27" s="42"/>
      <c r="K27" s="58">
        <f t="shared" si="2"/>
        <v>0</v>
      </c>
      <c r="L27" s="59">
        <f t="shared" si="3"/>
        <v>2</v>
      </c>
      <c r="M27" s="40">
        <f t="shared" si="4"/>
        <v>4.59</v>
      </c>
      <c r="N27" s="40">
        <f t="shared" si="5"/>
        <v>9.18</v>
      </c>
    </row>
    <row r="28" spans="1:14" s="4" customFormat="1" ht="14.25">
      <c r="A28" s="38" t="s">
        <v>35</v>
      </c>
      <c r="B28" s="39" t="s">
        <v>32</v>
      </c>
      <c r="C28" s="34">
        <f>'Almoxarifado-Agosto_2021'!L28</f>
        <v>3</v>
      </c>
      <c r="D28" s="40">
        <f t="shared" si="0"/>
        <v>4.59</v>
      </c>
      <c r="E28" s="35">
        <f>'Almoxarifado-Agosto_2021'!N28</f>
        <v>13.77</v>
      </c>
      <c r="F28" s="41"/>
      <c r="G28" s="42"/>
      <c r="H28" s="40">
        <f t="shared" si="1"/>
        <v>0</v>
      </c>
      <c r="I28" s="41"/>
      <c r="J28" s="42"/>
      <c r="K28" s="58">
        <f t="shared" si="2"/>
        <v>0</v>
      </c>
      <c r="L28" s="59">
        <f t="shared" si="3"/>
        <v>3</v>
      </c>
      <c r="M28" s="40">
        <f t="shared" si="4"/>
        <v>4.59</v>
      </c>
      <c r="N28" s="40">
        <f t="shared" si="5"/>
        <v>13.77</v>
      </c>
    </row>
    <row r="29" spans="1:14" s="4" customFormat="1" ht="14.25">
      <c r="A29" s="38" t="s">
        <v>36</v>
      </c>
      <c r="B29" s="39" t="s">
        <v>32</v>
      </c>
      <c r="C29" s="34">
        <f>'Almoxarifado-Agosto_2021'!L29</f>
        <v>5</v>
      </c>
      <c r="D29" s="40">
        <f t="shared" si="0"/>
        <v>14.9</v>
      </c>
      <c r="E29" s="35">
        <f>'Almoxarifado-Agosto_2021'!N29</f>
        <v>74.5</v>
      </c>
      <c r="F29" s="41"/>
      <c r="G29" s="42"/>
      <c r="H29" s="40">
        <f t="shared" si="1"/>
        <v>0</v>
      </c>
      <c r="I29" s="41"/>
      <c r="J29" s="42"/>
      <c r="K29" s="58">
        <f t="shared" si="2"/>
        <v>0</v>
      </c>
      <c r="L29" s="59">
        <f t="shared" si="3"/>
        <v>5</v>
      </c>
      <c r="M29" s="40">
        <f t="shared" si="4"/>
        <v>14.9</v>
      </c>
      <c r="N29" s="40">
        <f t="shared" si="5"/>
        <v>74.5</v>
      </c>
    </row>
    <row r="30" spans="1:14" s="4" customFormat="1" ht="14.25">
      <c r="A30" s="38" t="s">
        <v>37</v>
      </c>
      <c r="B30" s="39" t="s">
        <v>32</v>
      </c>
      <c r="C30" s="34">
        <f>'Almoxarifado-Agosto_2021'!L30</f>
        <v>6</v>
      </c>
      <c r="D30" s="40">
        <f t="shared" si="0"/>
        <v>3.86</v>
      </c>
      <c r="E30" s="35">
        <f>'Almoxarifado-Agosto_2021'!N30</f>
        <v>23.16</v>
      </c>
      <c r="F30" s="41"/>
      <c r="G30" s="42"/>
      <c r="H30" s="40">
        <f t="shared" si="1"/>
        <v>0</v>
      </c>
      <c r="I30" s="41"/>
      <c r="J30" s="42"/>
      <c r="K30" s="58">
        <f t="shared" si="2"/>
        <v>0</v>
      </c>
      <c r="L30" s="59">
        <f t="shared" si="3"/>
        <v>6</v>
      </c>
      <c r="M30" s="40">
        <f t="shared" si="4"/>
        <v>3.86</v>
      </c>
      <c r="N30" s="40">
        <f t="shared" si="5"/>
        <v>23.16</v>
      </c>
    </row>
    <row r="31" spans="1:14" s="4" customFormat="1" ht="14.25">
      <c r="A31" s="38" t="s">
        <v>38</v>
      </c>
      <c r="B31" s="39" t="s">
        <v>18</v>
      </c>
      <c r="C31" s="34">
        <f>'Almoxarifado-Agosto_2021'!L31</f>
        <v>1</v>
      </c>
      <c r="D31" s="40">
        <f t="shared" si="0"/>
        <v>0.43</v>
      </c>
      <c r="E31" s="35">
        <f>'Almoxarifado-Agosto_2021'!N31</f>
        <v>0.43000000000000016</v>
      </c>
      <c r="F31" s="41"/>
      <c r="G31" s="42"/>
      <c r="H31" s="40">
        <f t="shared" si="1"/>
        <v>0</v>
      </c>
      <c r="I31" s="41"/>
      <c r="J31" s="42"/>
      <c r="K31" s="58">
        <f t="shared" si="2"/>
        <v>0</v>
      </c>
      <c r="L31" s="59">
        <f t="shared" si="3"/>
        <v>1</v>
      </c>
      <c r="M31" s="40">
        <f t="shared" si="4"/>
        <v>0.43</v>
      </c>
      <c r="N31" s="40">
        <f t="shared" si="5"/>
        <v>0.43000000000000016</v>
      </c>
    </row>
    <row r="32" spans="1:14" s="4" customFormat="1" ht="14.25">
      <c r="A32" s="38" t="s">
        <v>39</v>
      </c>
      <c r="B32" s="39" t="s">
        <v>18</v>
      </c>
      <c r="C32" s="34">
        <f>'Almoxarifado-Agosto_2021'!L32</f>
        <v>2</v>
      </c>
      <c r="D32" s="40">
        <f t="shared" si="0"/>
        <v>0.45</v>
      </c>
      <c r="E32" s="35">
        <f>'Almoxarifado-Agosto_2021'!N32</f>
        <v>0.9000000000000001</v>
      </c>
      <c r="F32" s="41"/>
      <c r="G32" s="42"/>
      <c r="H32" s="40">
        <f t="shared" si="1"/>
        <v>0</v>
      </c>
      <c r="I32" s="41"/>
      <c r="J32" s="42"/>
      <c r="K32" s="58">
        <f t="shared" si="2"/>
        <v>0</v>
      </c>
      <c r="L32" s="59">
        <f t="shared" si="3"/>
        <v>2</v>
      </c>
      <c r="M32" s="40">
        <f t="shared" si="4"/>
        <v>0.45</v>
      </c>
      <c r="N32" s="40">
        <f t="shared" si="5"/>
        <v>0.9000000000000001</v>
      </c>
    </row>
    <row r="33" spans="1:14" s="4" customFormat="1" ht="14.25">
      <c r="A33" s="38" t="s">
        <v>40</v>
      </c>
      <c r="B33" s="39" t="s">
        <v>18</v>
      </c>
      <c r="C33" s="34">
        <f>'Almoxarifado-Agosto_2021'!L33</f>
        <v>21</v>
      </c>
      <c r="D33" s="40">
        <f t="shared" si="0"/>
        <v>2.8</v>
      </c>
      <c r="E33" s="35">
        <f>'Almoxarifado-Agosto_2021'!N33</f>
        <v>58.8</v>
      </c>
      <c r="F33" s="41"/>
      <c r="G33" s="42"/>
      <c r="H33" s="40">
        <f t="shared" si="1"/>
        <v>0</v>
      </c>
      <c r="I33" s="41"/>
      <c r="J33" s="42"/>
      <c r="K33" s="58">
        <f t="shared" si="2"/>
        <v>0</v>
      </c>
      <c r="L33" s="59">
        <f t="shared" si="3"/>
        <v>21</v>
      </c>
      <c r="M33" s="40">
        <f t="shared" si="4"/>
        <v>2.8</v>
      </c>
      <c r="N33" s="40">
        <f t="shared" si="5"/>
        <v>58.8</v>
      </c>
    </row>
    <row r="34" spans="1:14" s="4" customFormat="1" ht="14.25">
      <c r="A34" s="38" t="s">
        <v>41</v>
      </c>
      <c r="B34" s="39" t="s">
        <v>18</v>
      </c>
      <c r="C34" s="34">
        <f>'Almoxarifado-Agosto_2021'!L34</f>
        <v>730</v>
      </c>
      <c r="D34" s="40">
        <f t="shared" si="0"/>
        <v>0.11</v>
      </c>
      <c r="E34" s="35">
        <f>'Almoxarifado-Agosto_2021'!N34</f>
        <v>80.3</v>
      </c>
      <c r="F34" s="41"/>
      <c r="G34" s="42"/>
      <c r="H34" s="40">
        <f t="shared" si="1"/>
        <v>0</v>
      </c>
      <c r="I34" s="41"/>
      <c r="J34" s="42"/>
      <c r="K34" s="58">
        <f t="shared" si="2"/>
        <v>0</v>
      </c>
      <c r="L34" s="59">
        <f t="shared" si="3"/>
        <v>730</v>
      </c>
      <c r="M34" s="40">
        <f t="shared" si="4"/>
        <v>0.11</v>
      </c>
      <c r="N34" s="40">
        <f t="shared" si="5"/>
        <v>80.3</v>
      </c>
    </row>
    <row r="35" spans="1:14" s="4" customFormat="1" ht="14.25">
      <c r="A35" s="38" t="s">
        <v>42</v>
      </c>
      <c r="B35" s="39" t="s">
        <v>18</v>
      </c>
      <c r="C35" s="34">
        <f>'Almoxarifado-Agosto_2021'!L35</f>
        <v>6</v>
      </c>
      <c r="D35" s="40">
        <f t="shared" si="0"/>
        <v>12.81</v>
      </c>
      <c r="E35" s="35">
        <f>'Almoxarifado-Agosto_2021'!N35</f>
        <v>76.86000000000001</v>
      </c>
      <c r="F35" s="41"/>
      <c r="G35" s="42"/>
      <c r="H35" s="40">
        <f t="shared" si="1"/>
        <v>0</v>
      </c>
      <c r="I35" s="41"/>
      <c r="J35" s="42"/>
      <c r="K35" s="58">
        <f t="shared" si="2"/>
        <v>0</v>
      </c>
      <c r="L35" s="59">
        <f t="shared" si="3"/>
        <v>6</v>
      </c>
      <c r="M35" s="40">
        <f t="shared" si="4"/>
        <v>12.81</v>
      </c>
      <c r="N35" s="40">
        <f t="shared" si="5"/>
        <v>76.86000000000001</v>
      </c>
    </row>
    <row r="36" spans="1:14" s="4" customFormat="1" ht="14.25">
      <c r="A36" s="38" t="s">
        <v>43</v>
      </c>
      <c r="B36" s="39" t="s">
        <v>18</v>
      </c>
      <c r="C36" s="34">
        <f>'Almoxarifado-Agosto_2021'!L36</f>
        <v>4</v>
      </c>
      <c r="D36" s="40">
        <f t="shared" si="0"/>
        <v>0.25</v>
      </c>
      <c r="E36" s="35">
        <f>'Almoxarifado-Agosto_2021'!N36</f>
        <v>1</v>
      </c>
      <c r="F36" s="41"/>
      <c r="G36" s="42"/>
      <c r="H36" s="40">
        <f t="shared" si="1"/>
        <v>0</v>
      </c>
      <c r="I36" s="41"/>
      <c r="J36" s="42"/>
      <c r="K36" s="58">
        <f t="shared" si="2"/>
        <v>0</v>
      </c>
      <c r="L36" s="59">
        <f t="shared" si="3"/>
        <v>4</v>
      </c>
      <c r="M36" s="40">
        <f t="shared" si="4"/>
        <v>0.25</v>
      </c>
      <c r="N36" s="40">
        <f t="shared" si="5"/>
        <v>1</v>
      </c>
    </row>
    <row r="37" spans="1:14" s="4" customFormat="1" ht="14.25">
      <c r="A37" s="38" t="s">
        <v>44</v>
      </c>
      <c r="B37" s="39" t="s">
        <v>32</v>
      </c>
      <c r="C37" s="34">
        <f>'Almoxarifado-Agosto_2021'!L37</f>
        <v>3</v>
      </c>
      <c r="D37" s="40">
        <f t="shared" si="0"/>
        <v>0.37</v>
      </c>
      <c r="E37" s="35">
        <f>'Almoxarifado-Agosto_2021'!N37</f>
        <v>1.11</v>
      </c>
      <c r="F37" s="41"/>
      <c r="G37" s="42"/>
      <c r="H37" s="40">
        <f t="shared" si="1"/>
        <v>0</v>
      </c>
      <c r="I37" s="41"/>
      <c r="J37" s="42"/>
      <c r="K37" s="58">
        <f t="shared" si="2"/>
        <v>0</v>
      </c>
      <c r="L37" s="59">
        <f t="shared" si="3"/>
        <v>3</v>
      </c>
      <c r="M37" s="40">
        <f t="shared" si="4"/>
        <v>0.37</v>
      </c>
      <c r="N37" s="40">
        <f t="shared" si="5"/>
        <v>1.11</v>
      </c>
    </row>
    <row r="38" spans="1:14" s="4" customFormat="1" ht="14.25">
      <c r="A38" s="38" t="s">
        <v>45</v>
      </c>
      <c r="B38" s="39" t="s">
        <v>18</v>
      </c>
      <c r="C38" s="34">
        <f>'Almoxarifado-Agosto_2021'!L38</f>
        <v>1</v>
      </c>
      <c r="D38" s="40">
        <f t="shared" si="0"/>
        <v>39.41</v>
      </c>
      <c r="E38" s="35">
        <f>'Almoxarifado-Agosto_2021'!N38</f>
        <v>39.41</v>
      </c>
      <c r="F38" s="41"/>
      <c r="G38" s="42"/>
      <c r="H38" s="40">
        <f t="shared" si="1"/>
        <v>0</v>
      </c>
      <c r="I38" s="41"/>
      <c r="J38" s="42"/>
      <c r="K38" s="58">
        <f t="shared" si="2"/>
        <v>0</v>
      </c>
      <c r="L38" s="59">
        <f t="shared" si="3"/>
        <v>1</v>
      </c>
      <c r="M38" s="40">
        <f t="shared" si="4"/>
        <v>39.41</v>
      </c>
      <c r="N38" s="40">
        <f t="shared" si="5"/>
        <v>39.41</v>
      </c>
    </row>
    <row r="39" spans="1:14" s="4" customFormat="1" ht="14.25">
      <c r="A39" s="38" t="s">
        <v>46</v>
      </c>
      <c r="B39" s="39" t="s">
        <v>18</v>
      </c>
      <c r="C39" s="34">
        <f>'Almoxarifado-Agosto_2021'!L39</f>
        <v>4</v>
      </c>
      <c r="D39" s="40">
        <f t="shared" si="0"/>
        <v>1.88</v>
      </c>
      <c r="E39" s="35">
        <f>'Almoxarifado-Agosto_2021'!N39</f>
        <v>7.52</v>
      </c>
      <c r="F39" s="41"/>
      <c r="G39" s="42"/>
      <c r="H39" s="40">
        <f t="shared" si="1"/>
        <v>0</v>
      </c>
      <c r="I39" s="41"/>
      <c r="J39" s="42"/>
      <c r="K39" s="58">
        <f t="shared" si="2"/>
        <v>0</v>
      </c>
      <c r="L39" s="59">
        <f t="shared" si="3"/>
        <v>4</v>
      </c>
      <c r="M39" s="40">
        <f t="shared" si="4"/>
        <v>1.88</v>
      </c>
      <c r="N39" s="40">
        <f t="shared" si="5"/>
        <v>7.52</v>
      </c>
    </row>
    <row r="40" spans="1:14" s="4" customFormat="1" ht="14.25">
      <c r="A40" s="38" t="s">
        <v>47</v>
      </c>
      <c r="B40" s="39" t="s">
        <v>18</v>
      </c>
      <c r="C40" s="34">
        <f>'Almoxarifado-Agosto_2021'!L40</f>
        <v>2</v>
      </c>
      <c r="D40" s="40">
        <f t="shared" si="0"/>
        <v>1.86</v>
      </c>
      <c r="E40" s="35">
        <f>'Almoxarifado-Agosto_2021'!N40</f>
        <v>3.7199999999999998</v>
      </c>
      <c r="F40" s="41"/>
      <c r="G40" s="42"/>
      <c r="H40" s="40">
        <f t="shared" si="1"/>
        <v>0</v>
      </c>
      <c r="I40" s="41"/>
      <c r="J40" s="42"/>
      <c r="K40" s="58">
        <f t="shared" si="2"/>
        <v>0</v>
      </c>
      <c r="L40" s="59">
        <f t="shared" si="3"/>
        <v>2</v>
      </c>
      <c r="M40" s="40">
        <f t="shared" si="4"/>
        <v>1.86</v>
      </c>
      <c r="N40" s="40">
        <f t="shared" si="5"/>
        <v>3.7199999999999998</v>
      </c>
    </row>
    <row r="41" spans="1:14" s="4" customFormat="1" ht="14.25">
      <c r="A41" s="38" t="s">
        <v>48</v>
      </c>
      <c r="B41" s="39" t="s">
        <v>18</v>
      </c>
      <c r="C41" s="34">
        <f>'Almoxarifado-Agosto_2021'!L41</f>
        <v>41</v>
      </c>
      <c r="D41" s="40">
        <f t="shared" si="0"/>
        <v>1.9</v>
      </c>
      <c r="E41" s="35">
        <f>'Almoxarifado-Agosto_2021'!N41</f>
        <v>77.9</v>
      </c>
      <c r="F41" s="41"/>
      <c r="G41" s="42"/>
      <c r="H41" s="40">
        <f t="shared" si="1"/>
        <v>0</v>
      </c>
      <c r="I41" s="41"/>
      <c r="J41" s="42"/>
      <c r="K41" s="58">
        <f t="shared" si="2"/>
        <v>0</v>
      </c>
      <c r="L41" s="59">
        <f t="shared" si="3"/>
        <v>41</v>
      </c>
      <c r="M41" s="40">
        <f t="shared" si="4"/>
        <v>1.9</v>
      </c>
      <c r="N41" s="40">
        <f t="shared" si="5"/>
        <v>77.9</v>
      </c>
    </row>
    <row r="42" spans="1:14" s="4" customFormat="1" ht="14.25">
      <c r="A42" s="38" t="s">
        <v>49</v>
      </c>
      <c r="B42" s="39" t="s">
        <v>18</v>
      </c>
      <c r="C42" s="34">
        <f>'Almoxarifado-Agosto_2021'!L42</f>
        <v>45</v>
      </c>
      <c r="D42" s="40">
        <f t="shared" si="0"/>
        <v>4.9</v>
      </c>
      <c r="E42" s="35">
        <f>'Almoxarifado-Agosto_2021'!N42</f>
        <v>220.5</v>
      </c>
      <c r="F42" s="41"/>
      <c r="G42" s="42"/>
      <c r="H42" s="40">
        <f t="shared" si="1"/>
        <v>0</v>
      </c>
      <c r="I42" s="41"/>
      <c r="J42" s="42"/>
      <c r="K42" s="58">
        <f t="shared" si="2"/>
        <v>0</v>
      </c>
      <c r="L42" s="59">
        <f t="shared" si="3"/>
        <v>45</v>
      </c>
      <c r="M42" s="40">
        <f t="shared" si="4"/>
        <v>4.9</v>
      </c>
      <c r="N42" s="40">
        <f t="shared" si="5"/>
        <v>220.5</v>
      </c>
    </row>
    <row r="43" spans="1:14" s="4" customFormat="1" ht="14.25">
      <c r="A43" s="38" t="s">
        <v>50</v>
      </c>
      <c r="B43" s="39" t="s">
        <v>18</v>
      </c>
      <c r="C43" s="34">
        <f>'Almoxarifado-Agosto_2021'!L43</f>
        <v>2</v>
      </c>
      <c r="D43" s="40">
        <f t="shared" si="0"/>
        <v>7.99</v>
      </c>
      <c r="E43" s="35">
        <f>'Almoxarifado-Agosto_2021'!N43</f>
        <v>15.98</v>
      </c>
      <c r="F43" s="41"/>
      <c r="G43" s="42"/>
      <c r="H43" s="40">
        <f t="shared" si="1"/>
        <v>0</v>
      </c>
      <c r="I43" s="41"/>
      <c r="J43" s="42"/>
      <c r="K43" s="58">
        <f t="shared" si="2"/>
        <v>0</v>
      </c>
      <c r="L43" s="59">
        <f t="shared" si="3"/>
        <v>2</v>
      </c>
      <c r="M43" s="40">
        <f t="shared" si="4"/>
        <v>7.99</v>
      </c>
      <c r="N43" s="40">
        <f t="shared" si="5"/>
        <v>15.98</v>
      </c>
    </row>
    <row r="44" spans="1:14" s="4" customFormat="1" ht="14.25">
      <c r="A44" s="38" t="s">
        <v>51</v>
      </c>
      <c r="B44" s="39" t="s">
        <v>32</v>
      </c>
      <c r="C44" s="34">
        <f>'Almoxarifado-Agosto_2021'!L44</f>
        <v>1</v>
      </c>
      <c r="D44" s="40">
        <f t="shared" si="0"/>
        <v>4.95</v>
      </c>
      <c r="E44" s="35">
        <f>'Almoxarifado-Agosto_2021'!N44</f>
        <v>4.95</v>
      </c>
      <c r="F44" s="41"/>
      <c r="G44" s="42"/>
      <c r="H44" s="40">
        <f t="shared" si="1"/>
        <v>0</v>
      </c>
      <c r="I44" s="41"/>
      <c r="J44" s="42"/>
      <c r="K44" s="58">
        <f t="shared" si="2"/>
        <v>0</v>
      </c>
      <c r="L44" s="59">
        <f t="shared" si="3"/>
        <v>1</v>
      </c>
      <c r="M44" s="40">
        <f t="shared" si="4"/>
        <v>4.95</v>
      </c>
      <c r="N44" s="40">
        <f t="shared" si="5"/>
        <v>4.95</v>
      </c>
    </row>
    <row r="45" spans="1:14" s="4" customFormat="1" ht="14.25">
      <c r="A45" s="38" t="s">
        <v>52</v>
      </c>
      <c r="B45" s="39" t="s">
        <v>53</v>
      </c>
      <c r="C45" s="34">
        <f>'Almoxarifado-Agosto_2021'!L45</f>
        <v>31</v>
      </c>
      <c r="D45" s="40">
        <f t="shared" si="0"/>
        <v>10.15</v>
      </c>
      <c r="E45" s="35">
        <f>'Almoxarifado-Agosto_2021'!N45</f>
        <v>314.65</v>
      </c>
      <c r="F45" s="41"/>
      <c r="G45" s="42"/>
      <c r="H45" s="40">
        <f t="shared" si="1"/>
        <v>0</v>
      </c>
      <c r="I45" s="41"/>
      <c r="J45" s="42"/>
      <c r="K45" s="58">
        <f t="shared" si="2"/>
        <v>0</v>
      </c>
      <c r="L45" s="59">
        <f t="shared" si="3"/>
        <v>31</v>
      </c>
      <c r="M45" s="40">
        <f t="shared" si="4"/>
        <v>10.15</v>
      </c>
      <c r="N45" s="40">
        <f t="shared" si="5"/>
        <v>314.65</v>
      </c>
    </row>
    <row r="46" spans="1:14" s="4" customFormat="1" ht="14.25">
      <c r="A46" s="38" t="s">
        <v>54</v>
      </c>
      <c r="B46" s="39" t="s">
        <v>32</v>
      </c>
      <c r="C46" s="34">
        <f>'Almoxarifado-Agosto_2021'!L46</f>
        <v>12</v>
      </c>
      <c r="D46" s="40">
        <f t="shared" si="0"/>
        <v>10.15</v>
      </c>
      <c r="E46" s="35">
        <f>'Almoxarifado-Agosto_2021'!N46</f>
        <v>121.8</v>
      </c>
      <c r="F46" s="41"/>
      <c r="G46" s="42"/>
      <c r="H46" s="40">
        <f t="shared" si="1"/>
        <v>0</v>
      </c>
      <c r="I46" s="41"/>
      <c r="J46" s="42"/>
      <c r="K46" s="58">
        <f t="shared" si="2"/>
        <v>0</v>
      </c>
      <c r="L46" s="59">
        <f t="shared" si="3"/>
        <v>12</v>
      </c>
      <c r="M46" s="40">
        <f t="shared" si="4"/>
        <v>10.15</v>
      </c>
      <c r="N46" s="40">
        <f t="shared" si="5"/>
        <v>121.8</v>
      </c>
    </row>
    <row r="47" spans="1:14" s="4" customFormat="1" ht="14.25">
      <c r="A47" s="38" t="s">
        <v>55</v>
      </c>
      <c r="B47" s="39" t="s">
        <v>32</v>
      </c>
      <c r="C47" s="34">
        <f>'Almoxarifado-Agosto_2021'!L47</f>
        <v>7</v>
      </c>
      <c r="D47" s="40">
        <f t="shared" si="0"/>
        <v>10.15</v>
      </c>
      <c r="E47" s="35">
        <f>'Almoxarifado-Agosto_2021'!N47</f>
        <v>71.05</v>
      </c>
      <c r="F47" s="41"/>
      <c r="G47" s="42"/>
      <c r="H47" s="40">
        <f t="shared" si="1"/>
        <v>0</v>
      </c>
      <c r="I47" s="41"/>
      <c r="J47" s="42"/>
      <c r="K47" s="58">
        <f t="shared" si="2"/>
        <v>0</v>
      </c>
      <c r="L47" s="59">
        <f t="shared" si="3"/>
        <v>7</v>
      </c>
      <c r="M47" s="40">
        <f t="shared" si="4"/>
        <v>10.15</v>
      </c>
      <c r="N47" s="40">
        <f t="shared" si="5"/>
        <v>71.05</v>
      </c>
    </row>
    <row r="48" spans="1:14" s="4" customFormat="1" ht="14.25">
      <c r="A48" s="38" t="s">
        <v>56</v>
      </c>
      <c r="B48" s="39" t="s">
        <v>32</v>
      </c>
      <c r="C48" s="34">
        <f>'Almoxarifado-Agosto_2021'!L48</f>
        <v>3</v>
      </c>
      <c r="D48" s="40">
        <f t="shared" si="0"/>
        <v>29</v>
      </c>
      <c r="E48" s="35">
        <f>'Almoxarifado-Agosto_2021'!N48</f>
        <v>87</v>
      </c>
      <c r="F48" s="41"/>
      <c r="G48" s="42"/>
      <c r="H48" s="40">
        <f t="shared" si="1"/>
        <v>0</v>
      </c>
      <c r="I48" s="41"/>
      <c r="J48" s="42"/>
      <c r="K48" s="58">
        <f t="shared" si="2"/>
        <v>0</v>
      </c>
      <c r="L48" s="59">
        <f t="shared" si="3"/>
        <v>3</v>
      </c>
      <c r="M48" s="40">
        <f t="shared" si="4"/>
        <v>29</v>
      </c>
      <c r="N48" s="40">
        <f t="shared" si="5"/>
        <v>87</v>
      </c>
    </row>
    <row r="49" spans="1:14" s="4" customFormat="1" ht="14.25">
      <c r="A49" s="38" t="s">
        <v>57</v>
      </c>
      <c r="B49" s="39" t="s">
        <v>18</v>
      </c>
      <c r="C49" s="34">
        <f>'Almoxarifado-Agosto_2021'!L49</f>
        <v>19</v>
      </c>
      <c r="D49" s="40">
        <f t="shared" si="0"/>
        <v>2.48</v>
      </c>
      <c r="E49" s="35">
        <f>'Almoxarifado-Agosto_2021'!N49</f>
        <v>47.12</v>
      </c>
      <c r="F49" s="41"/>
      <c r="G49" s="42"/>
      <c r="H49" s="40">
        <f t="shared" si="1"/>
        <v>0</v>
      </c>
      <c r="I49" s="41"/>
      <c r="J49" s="42"/>
      <c r="K49" s="58">
        <f t="shared" si="2"/>
        <v>0</v>
      </c>
      <c r="L49" s="59">
        <f t="shared" si="3"/>
        <v>19</v>
      </c>
      <c r="M49" s="40">
        <f t="shared" si="4"/>
        <v>2.48</v>
      </c>
      <c r="N49" s="40">
        <f t="shared" si="5"/>
        <v>47.12</v>
      </c>
    </row>
    <row r="50" spans="1:14" s="4" customFormat="1" ht="14.25">
      <c r="A50" s="38" t="s">
        <v>58</v>
      </c>
      <c r="B50" s="39" t="s">
        <v>18</v>
      </c>
      <c r="C50" s="34">
        <f>'Almoxarifado-Agosto_2021'!L50</f>
        <v>98</v>
      </c>
      <c r="D50" s="40">
        <f t="shared" si="0"/>
        <v>0.26</v>
      </c>
      <c r="E50" s="35">
        <f>'Almoxarifado-Agosto_2021'!N50</f>
        <v>25.48</v>
      </c>
      <c r="F50" s="41"/>
      <c r="G50" s="42"/>
      <c r="H50" s="40">
        <f t="shared" si="1"/>
        <v>0</v>
      </c>
      <c r="I50" s="41"/>
      <c r="J50" s="42"/>
      <c r="K50" s="58">
        <f t="shared" si="2"/>
        <v>0</v>
      </c>
      <c r="L50" s="59">
        <f t="shared" si="3"/>
        <v>98</v>
      </c>
      <c r="M50" s="40">
        <f t="shared" si="4"/>
        <v>0.26</v>
      </c>
      <c r="N50" s="40">
        <f t="shared" si="5"/>
        <v>25.48</v>
      </c>
    </row>
    <row r="51" spans="1:14" s="4" customFormat="1" ht="14.25">
      <c r="A51" s="43" t="s">
        <v>59</v>
      </c>
      <c r="B51" s="44" t="s">
        <v>18</v>
      </c>
      <c r="C51" s="34">
        <f>'Almoxarifado-Agosto_2021'!L51</f>
        <v>1</v>
      </c>
      <c r="D51" s="45">
        <f t="shared" si="0"/>
        <v>2.98</v>
      </c>
      <c r="E51" s="35">
        <f>'Almoxarifado-Agosto_2021'!N51</f>
        <v>2.98</v>
      </c>
      <c r="F51" s="41"/>
      <c r="G51" s="42"/>
      <c r="H51" s="45">
        <f t="shared" si="1"/>
        <v>0</v>
      </c>
      <c r="I51" s="41"/>
      <c r="J51" s="42"/>
      <c r="K51" s="60">
        <f t="shared" si="2"/>
        <v>0</v>
      </c>
      <c r="L51" s="61">
        <f t="shared" si="3"/>
        <v>1</v>
      </c>
      <c r="M51" s="45">
        <f t="shared" si="4"/>
        <v>2.98</v>
      </c>
      <c r="N51" s="45">
        <f t="shared" si="5"/>
        <v>2.98</v>
      </c>
    </row>
    <row r="52" spans="1:14" s="4" customFormat="1" ht="14.25">
      <c r="A52" s="46" t="s">
        <v>60</v>
      </c>
      <c r="B52" s="47" t="s">
        <v>32</v>
      </c>
      <c r="C52" s="34">
        <f>'Almoxarifado-Agosto_2021'!L52</f>
        <v>2</v>
      </c>
      <c r="D52" s="48">
        <f t="shared" si="0"/>
        <v>17.99</v>
      </c>
      <c r="E52" s="35">
        <f>'Almoxarifado-Agosto_2021'!N52</f>
        <v>35.98</v>
      </c>
      <c r="F52" s="41"/>
      <c r="G52" s="42"/>
      <c r="H52" s="48">
        <f t="shared" si="1"/>
        <v>0</v>
      </c>
      <c r="I52" s="41"/>
      <c r="J52" s="42"/>
      <c r="K52" s="62">
        <f t="shared" si="2"/>
        <v>0</v>
      </c>
      <c r="L52" s="63">
        <f t="shared" si="3"/>
        <v>2</v>
      </c>
      <c r="M52" s="48">
        <f t="shared" si="4"/>
        <v>17.99</v>
      </c>
      <c r="N52" s="48">
        <f t="shared" si="5"/>
        <v>35.98</v>
      </c>
    </row>
    <row r="53" spans="1:14" s="4" customFormat="1" ht="14.25">
      <c r="A53" s="32" t="s">
        <v>61</v>
      </c>
      <c r="B53" s="33" t="s">
        <v>32</v>
      </c>
      <c r="C53" s="34">
        <f>'Almoxarifado-Agosto_2021'!L53</f>
        <v>1</v>
      </c>
      <c r="D53" s="35">
        <f t="shared" si="0"/>
        <v>15.29</v>
      </c>
      <c r="E53" s="35">
        <f>'Almoxarifado-Agosto_2021'!N53</f>
        <v>15.29</v>
      </c>
      <c r="F53" s="41"/>
      <c r="G53" s="42"/>
      <c r="H53" s="35">
        <f t="shared" si="1"/>
        <v>0</v>
      </c>
      <c r="I53" s="41"/>
      <c r="J53" s="42"/>
      <c r="K53" s="56">
        <f t="shared" si="2"/>
        <v>0</v>
      </c>
      <c r="L53" s="57">
        <f t="shared" si="3"/>
        <v>1</v>
      </c>
      <c r="M53" s="35">
        <f t="shared" si="4"/>
        <v>15.29</v>
      </c>
      <c r="N53" s="35">
        <f t="shared" si="5"/>
        <v>15.29</v>
      </c>
    </row>
    <row r="54" spans="1:14" s="4" customFormat="1" ht="14.25">
      <c r="A54" s="38" t="s">
        <v>62</v>
      </c>
      <c r="B54" s="39" t="s">
        <v>32</v>
      </c>
      <c r="C54" s="34">
        <f>'Almoxarifado-Agosto_2021'!L54</f>
        <v>1</v>
      </c>
      <c r="D54" s="40">
        <f t="shared" si="0"/>
        <v>15.6</v>
      </c>
      <c r="E54" s="35">
        <f>'Almoxarifado-Agosto_2021'!N54</f>
        <v>15.6</v>
      </c>
      <c r="F54" s="41"/>
      <c r="G54" s="42"/>
      <c r="H54" s="40">
        <f t="shared" si="1"/>
        <v>0</v>
      </c>
      <c r="I54" s="41"/>
      <c r="J54" s="42"/>
      <c r="K54" s="58">
        <f t="shared" si="2"/>
        <v>0</v>
      </c>
      <c r="L54" s="59">
        <f t="shared" si="3"/>
        <v>1</v>
      </c>
      <c r="M54" s="40">
        <f t="shared" si="4"/>
        <v>15.6</v>
      </c>
      <c r="N54" s="40">
        <f t="shared" si="5"/>
        <v>15.6</v>
      </c>
    </row>
    <row r="55" spans="1:14" s="4" customFormat="1" ht="14.25">
      <c r="A55" s="38" t="s">
        <v>63</v>
      </c>
      <c r="B55" s="39" t="s">
        <v>32</v>
      </c>
      <c r="C55" s="34">
        <f>'Almoxarifado-Agosto_2021'!L55</f>
        <v>3</v>
      </c>
      <c r="D55" s="40">
        <f t="shared" si="0"/>
        <v>14.7</v>
      </c>
      <c r="E55" s="35">
        <f>'Almoxarifado-Agosto_2021'!N55</f>
        <v>44.1</v>
      </c>
      <c r="F55" s="41"/>
      <c r="G55" s="42"/>
      <c r="H55" s="40">
        <f t="shared" si="1"/>
        <v>0</v>
      </c>
      <c r="I55" s="41"/>
      <c r="J55" s="42"/>
      <c r="K55" s="58">
        <f t="shared" si="2"/>
        <v>0</v>
      </c>
      <c r="L55" s="59">
        <f t="shared" si="3"/>
        <v>3</v>
      </c>
      <c r="M55" s="40">
        <f t="shared" si="4"/>
        <v>14.7</v>
      </c>
      <c r="N55" s="40">
        <f t="shared" si="5"/>
        <v>44.1</v>
      </c>
    </row>
    <row r="56" spans="1:14" s="4" customFormat="1" ht="14.25">
      <c r="A56" s="38" t="s">
        <v>64</v>
      </c>
      <c r="B56" s="39" t="s">
        <v>18</v>
      </c>
      <c r="C56" s="34">
        <f>'Almoxarifado-Agosto_2021'!L56</f>
        <v>5</v>
      </c>
      <c r="D56" s="40">
        <f t="shared" si="0"/>
        <v>19.06</v>
      </c>
      <c r="E56" s="35">
        <f>'Almoxarifado-Agosto_2021'!N56</f>
        <v>95.3</v>
      </c>
      <c r="F56" s="41"/>
      <c r="G56" s="42"/>
      <c r="H56" s="40">
        <f t="shared" si="1"/>
        <v>0</v>
      </c>
      <c r="I56" s="41"/>
      <c r="J56" s="42"/>
      <c r="K56" s="58">
        <f t="shared" si="2"/>
        <v>0</v>
      </c>
      <c r="L56" s="59">
        <f t="shared" si="3"/>
        <v>5</v>
      </c>
      <c r="M56" s="40">
        <f t="shared" si="4"/>
        <v>19.06</v>
      </c>
      <c r="N56" s="40">
        <f t="shared" si="5"/>
        <v>95.3</v>
      </c>
    </row>
    <row r="57" spans="1:14" s="4" customFormat="1" ht="14.25">
      <c r="A57" s="38" t="s">
        <v>65</v>
      </c>
      <c r="B57" s="39" t="s">
        <v>32</v>
      </c>
      <c r="C57" s="34">
        <f>'Almoxarifado-Agosto_2021'!L57</f>
        <v>12</v>
      </c>
      <c r="D57" s="40">
        <f t="shared" si="0"/>
        <v>0.85</v>
      </c>
      <c r="E57" s="35">
        <f>'Almoxarifado-Agosto_2021'!N57</f>
        <v>10.2</v>
      </c>
      <c r="F57" s="41"/>
      <c r="G57" s="42"/>
      <c r="H57" s="40">
        <f t="shared" si="1"/>
        <v>0</v>
      </c>
      <c r="I57" s="41"/>
      <c r="J57" s="42"/>
      <c r="K57" s="58">
        <f t="shared" si="2"/>
        <v>0</v>
      </c>
      <c r="L57" s="59">
        <f t="shared" si="3"/>
        <v>12</v>
      </c>
      <c r="M57" s="40">
        <f t="shared" si="4"/>
        <v>0.85</v>
      </c>
      <c r="N57" s="40">
        <f t="shared" si="5"/>
        <v>10.2</v>
      </c>
    </row>
    <row r="58" spans="1:14" s="4" customFormat="1" ht="14.25">
      <c r="A58" s="38" t="s">
        <v>66</v>
      </c>
      <c r="B58" s="39" t="s">
        <v>32</v>
      </c>
      <c r="C58" s="34">
        <f>'Almoxarifado-Agosto_2021'!L58</f>
        <v>9</v>
      </c>
      <c r="D58" s="40">
        <f t="shared" si="0"/>
        <v>0.87</v>
      </c>
      <c r="E58" s="35">
        <f>'Almoxarifado-Agosto_2021'!N58</f>
        <v>7.83</v>
      </c>
      <c r="F58" s="41"/>
      <c r="G58" s="42"/>
      <c r="H58" s="40">
        <f t="shared" si="1"/>
        <v>0</v>
      </c>
      <c r="I58" s="41"/>
      <c r="J58" s="42"/>
      <c r="K58" s="58">
        <f t="shared" si="2"/>
        <v>0</v>
      </c>
      <c r="L58" s="59">
        <f t="shared" si="3"/>
        <v>9</v>
      </c>
      <c r="M58" s="40">
        <f t="shared" si="4"/>
        <v>0.87</v>
      </c>
      <c r="N58" s="40">
        <f t="shared" si="5"/>
        <v>7.83</v>
      </c>
    </row>
    <row r="59" spans="1:14" s="4" customFormat="1" ht="14.25">
      <c r="A59" s="38" t="s">
        <v>67</v>
      </c>
      <c r="B59" s="39" t="s">
        <v>32</v>
      </c>
      <c r="C59" s="34">
        <f>'Almoxarifado-Agosto_2021'!L59</f>
        <v>53</v>
      </c>
      <c r="D59" s="40">
        <f t="shared" si="0"/>
        <v>0.52</v>
      </c>
      <c r="E59" s="35">
        <f>'Almoxarifado-Agosto_2021'!N59</f>
        <v>27.56</v>
      </c>
      <c r="F59" s="41"/>
      <c r="G59" s="42"/>
      <c r="H59" s="40">
        <f t="shared" si="1"/>
        <v>0</v>
      </c>
      <c r="I59" s="41"/>
      <c r="J59" s="42"/>
      <c r="K59" s="58">
        <f t="shared" si="2"/>
        <v>0</v>
      </c>
      <c r="L59" s="59">
        <f t="shared" si="3"/>
        <v>53</v>
      </c>
      <c r="M59" s="40">
        <f t="shared" si="4"/>
        <v>0.52</v>
      </c>
      <c r="N59" s="40">
        <f t="shared" si="5"/>
        <v>27.56</v>
      </c>
    </row>
    <row r="60" spans="1:14" s="4" customFormat="1" ht="14.25">
      <c r="A60" s="38" t="s">
        <v>68</v>
      </c>
      <c r="B60" s="39" t="s">
        <v>32</v>
      </c>
      <c r="C60" s="34">
        <f>'Almoxarifado-Agosto_2021'!L60</f>
        <v>1</v>
      </c>
      <c r="D60" s="40">
        <f t="shared" si="0"/>
        <v>18.2</v>
      </c>
      <c r="E60" s="35">
        <f>'Almoxarifado-Agosto_2021'!N60</f>
        <v>18.2</v>
      </c>
      <c r="F60" s="41"/>
      <c r="G60" s="42"/>
      <c r="H60" s="40">
        <f t="shared" si="1"/>
        <v>0</v>
      </c>
      <c r="I60" s="41"/>
      <c r="J60" s="42"/>
      <c r="K60" s="58">
        <f t="shared" si="2"/>
        <v>0</v>
      </c>
      <c r="L60" s="59">
        <f t="shared" si="3"/>
        <v>1</v>
      </c>
      <c r="M60" s="40">
        <f t="shared" si="4"/>
        <v>18.2</v>
      </c>
      <c r="N60" s="40">
        <f t="shared" si="5"/>
        <v>18.2</v>
      </c>
    </row>
    <row r="61" spans="1:14" s="4" customFormat="1" ht="14.25">
      <c r="A61" s="38" t="s">
        <v>69</v>
      </c>
      <c r="B61" s="39" t="s">
        <v>18</v>
      </c>
      <c r="C61" s="34">
        <f>'Almoxarifado-Agosto_2021'!L61</f>
        <v>0</v>
      </c>
      <c r="D61" s="40" t="str">
        <f t="shared" si="0"/>
        <v>-</v>
      </c>
      <c r="E61" s="35">
        <f>'Almoxarifado-Agosto_2021'!N61</f>
        <v>0</v>
      </c>
      <c r="F61" s="41"/>
      <c r="G61" s="42"/>
      <c r="H61" s="40">
        <f t="shared" si="1"/>
        <v>0</v>
      </c>
      <c r="I61" s="41"/>
      <c r="J61" s="42"/>
      <c r="K61" s="58">
        <f t="shared" si="2"/>
        <v>0</v>
      </c>
      <c r="L61" s="59">
        <f t="shared" si="3"/>
        <v>0</v>
      </c>
      <c r="M61" s="40" t="str">
        <f t="shared" si="4"/>
        <v>-</v>
      </c>
      <c r="N61" s="40">
        <f t="shared" si="5"/>
        <v>0</v>
      </c>
    </row>
    <row r="62" spans="1:14" s="4" customFormat="1" ht="14.25">
      <c r="A62" s="38" t="s">
        <v>70</v>
      </c>
      <c r="B62" s="39" t="s">
        <v>18</v>
      </c>
      <c r="C62" s="34">
        <f>'Almoxarifado-Agosto_2021'!L62</f>
        <v>50</v>
      </c>
      <c r="D62" s="40">
        <f t="shared" si="0"/>
        <v>0.37</v>
      </c>
      <c r="E62" s="35">
        <f>'Almoxarifado-Agosto_2021'!N62</f>
        <v>18.5</v>
      </c>
      <c r="F62" s="41"/>
      <c r="G62" s="42"/>
      <c r="H62" s="40">
        <f t="shared" si="1"/>
        <v>0</v>
      </c>
      <c r="I62" s="41"/>
      <c r="J62" s="42"/>
      <c r="K62" s="58">
        <f t="shared" si="2"/>
        <v>0</v>
      </c>
      <c r="L62" s="59">
        <f t="shared" si="3"/>
        <v>50</v>
      </c>
      <c r="M62" s="40">
        <f t="shared" si="4"/>
        <v>0.37</v>
      </c>
      <c r="N62" s="40">
        <f t="shared" si="5"/>
        <v>18.5</v>
      </c>
    </row>
    <row r="63" spans="1:14" s="4" customFormat="1" ht="14.25">
      <c r="A63" s="38" t="s">
        <v>71</v>
      </c>
      <c r="B63" s="39" t="s">
        <v>72</v>
      </c>
      <c r="C63" s="34">
        <f>'Almoxarifado-Agosto_2021'!L63</f>
        <v>4</v>
      </c>
      <c r="D63" s="40">
        <f t="shared" si="0"/>
        <v>3.87</v>
      </c>
      <c r="E63" s="35">
        <f>'Almoxarifado-Agosto_2021'!N63</f>
        <v>15.48</v>
      </c>
      <c r="F63" s="41"/>
      <c r="G63" s="42"/>
      <c r="H63" s="40">
        <f t="shared" si="1"/>
        <v>0</v>
      </c>
      <c r="I63" s="41"/>
      <c r="J63" s="42"/>
      <c r="K63" s="58">
        <f t="shared" si="2"/>
        <v>0</v>
      </c>
      <c r="L63" s="59">
        <f t="shared" si="3"/>
        <v>4</v>
      </c>
      <c r="M63" s="40">
        <f t="shared" si="4"/>
        <v>3.87</v>
      </c>
      <c r="N63" s="40">
        <f t="shared" si="5"/>
        <v>15.48</v>
      </c>
    </row>
    <row r="64" spans="1:14" s="4" customFormat="1" ht="14.25">
      <c r="A64" s="38" t="s">
        <v>73</v>
      </c>
      <c r="B64" s="39" t="s">
        <v>72</v>
      </c>
      <c r="C64" s="34">
        <f>'Almoxarifado-Agosto_2021'!L64</f>
        <v>3</v>
      </c>
      <c r="D64" s="40">
        <f t="shared" si="0"/>
        <v>3.89</v>
      </c>
      <c r="E64" s="35">
        <f>'Almoxarifado-Agosto_2021'!N64</f>
        <v>11.67</v>
      </c>
      <c r="F64" s="41"/>
      <c r="G64" s="42"/>
      <c r="H64" s="40">
        <f t="shared" si="1"/>
        <v>0</v>
      </c>
      <c r="I64" s="41"/>
      <c r="J64" s="42"/>
      <c r="K64" s="58">
        <f t="shared" si="2"/>
        <v>0</v>
      </c>
      <c r="L64" s="59">
        <f t="shared" si="3"/>
        <v>3</v>
      </c>
      <c r="M64" s="40">
        <f t="shared" si="4"/>
        <v>3.89</v>
      </c>
      <c r="N64" s="40">
        <f t="shared" si="5"/>
        <v>11.67</v>
      </c>
    </row>
    <row r="65" spans="1:14" s="4" customFormat="1" ht="14.25">
      <c r="A65" s="38" t="s">
        <v>74</v>
      </c>
      <c r="B65" s="39" t="s">
        <v>72</v>
      </c>
      <c r="C65" s="34">
        <f>'Almoxarifado-Agosto_2021'!L65</f>
        <v>4</v>
      </c>
      <c r="D65" s="40">
        <f t="shared" si="0"/>
        <v>3.29</v>
      </c>
      <c r="E65" s="35">
        <f>'Almoxarifado-Agosto_2021'!N65</f>
        <v>13.16</v>
      </c>
      <c r="F65" s="41"/>
      <c r="G65" s="42"/>
      <c r="H65" s="40">
        <f t="shared" si="1"/>
        <v>0</v>
      </c>
      <c r="I65" s="41"/>
      <c r="J65" s="42"/>
      <c r="K65" s="58">
        <f t="shared" si="2"/>
        <v>0</v>
      </c>
      <c r="L65" s="59">
        <f t="shared" si="3"/>
        <v>4</v>
      </c>
      <c r="M65" s="40">
        <f t="shared" si="4"/>
        <v>3.29</v>
      </c>
      <c r="N65" s="40">
        <f t="shared" si="5"/>
        <v>13.16</v>
      </c>
    </row>
    <row r="66" spans="1:14" s="4" customFormat="1" ht="14.25">
      <c r="A66" s="38" t="s">
        <v>75</v>
      </c>
      <c r="B66" s="39" t="s">
        <v>72</v>
      </c>
      <c r="C66" s="34">
        <f>'Almoxarifado-Agosto_2021'!L66</f>
        <v>2</v>
      </c>
      <c r="D66" s="40">
        <f t="shared" si="0"/>
        <v>3.87</v>
      </c>
      <c r="E66" s="35">
        <f>'Almoxarifado-Agosto_2021'!N66</f>
        <v>7.74</v>
      </c>
      <c r="F66" s="41"/>
      <c r="G66" s="42"/>
      <c r="H66" s="40">
        <f t="shared" si="1"/>
        <v>0</v>
      </c>
      <c r="I66" s="41"/>
      <c r="J66" s="42"/>
      <c r="K66" s="58">
        <f t="shared" si="2"/>
        <v>0</v>
      </c>
      <c r="L66" s="59">
        <f t="shared" si="3"/>
        <v>2</v>
      </c>
      <c r="M66" s="40">
        <f t="shared" si="4"/>
        <v>3.87</v>
      </c>
      <c r="N66" s="40">
        <f t="shared" si="5"/>
        <v>7.74</v>
      </c>
    </row>
    <row r="67" spans="1:14" s="4" customFormat="1" ht="14.25">
      <c r="A67" s="38" t="s">
        <v>76</v>
      </c>
      <c r="B67" s="39" t="s">
        <v>72</v>
      </c>
      <c r="C67" s="34">
        <f>'Almoxarifado-Agosto_2021'!L67</f>
        <v>1</v>
      </c>
      <c r="D67" s="40">
        <f t="shared" si="0"/>
        <v>14.9</v>
      </c>
      <c r="E67" s="35">
        <f>'Almoxarifado-Agosto_2021'!N67</f>
        <v>14.899999999999999</v>
      </c>
      <c r="F67" s="41"/>
      <c r="G67" s="42"/>
      <c r="H67" s="40">
        <f t="shared" si="1"/>
        <v>0</v>
      </c>
      <c r="I67" s="41"/>
      <c r="J67" s="42"/>
      <c r="K67" s="58">
        <f t="shared" si="2"/>
        <v>0</v>
      </c>
      <c r="L67" s="59">
        <f t="shared" si="3"/>
        <v>1</v>
      </c>
      <c r="M67" s="40">
        <f t="shared" si="4"/>
        <v>14.9</v>
      </c>
      <c r="N67" s="40">
        <f t="shared" si="5"/>
        <v>14.899999999999999</v>
      </c>
    </row>
    <row r="68" spans="1:14" s="4" customFormat="1" ht="14.25">
      <c r="A68" s="38" t="s">
        <v>77</v>
      </c>
      <c r="B68" s="39" t="s">
        <v>32</v>
      </c>
      <c r="C68" s="34">
        <f>'Almoxarifado-Agosto_2021'!L68</f>
        <v>1</v>
      </c>
      <c r="D68" s="40">
        <f t="shared" si="0"/>
        <v>35.56</v>
      </c>
      <c r="E68" s="35">
        <f>'Almoxarifado-Agosto_2021'!N68</f>
        <v>35.56</v>
      </c>
      <c r="F68" s="41"/>
      <c r="G68" s="42"/>
      <c r="H68" s="40">
        <f t="shared" si="1"/>
        <v>0</v>
      </c>
      <c r="I68" s="41"/>
      <c r="J68" s="42"/>
      <c r="K68" s="58">
        <f t="shared" si="2"/>
        <v>0</v>
      </c>
      <c r="L68" s="59">
        <f t="shared" si="3"/>
        <v>1</v>
      </c>
      <c r="M68" s="40">
        <f t="shared" si="4"/>
        <v>35.56</v>
      </c>
      <c r="N68" s="40">
        <f t="shared" si="5"/>
        <v>35.56</v>
      </c>
    </row>
    <row r="69" spans="1:14" s="4" customFormat="1" ht="14.25">
      <c r="A69" s="38" t="s">
        <v>78</v>
      </c>
      <c r="B69" s="39" t="s">
        <v>32</v>
      </c>
      <c r="C69" s="34">
        <f>'Almoxarifado-Agosto_2021'!L69</f>
        <v>23</v>
      </c>
      <c r="D69" s="40">
        <f t="shared" si="0"/>
        <v>2.94</v>
      </c>
      <c r="E69" s="35">
        <f>'Almoxarifado-Agosto_2021'!N69</f>
        <v>67.62</v>
      </c>
      <c r="F69" s="41"/>
      <c r="G69" s="42"/>
      <c r="H69" s="40">
        <f t="shared" si="1"/>
        <v>0</v>
      </c>
      <c r="I69" s="41"/>
      <c r="J69" s="42"/>
      <c r="K69" s="58">
        <f t="shared" si="2"/>
        <v>0</v>
      </c>
      <c r="L69" s="59">
        <f t="shared" si="3"/>
        <v>23</v>
      </c>
      <c r="M69" s="40">
        <f t="shared" si="4"/>
        <v>2.94</v>
      </c>
      <c r="N69" s="40">
        <f t="shared" si="5"/>
        <v>67.62</v>
      </c>
    </row>
    <row r="70" spans="1:14" s="4" customFormat="1" ht="14.25">
      <c r="A70" s="38" t="s">
        <v>79</v>
      </c>
      <c r="B70" s="39" t="s">
        <v>18</v>
      </c>
      <c r="C70" s="34">
        <f>'Almoxarifado-Agosto_2021'!L70</f>
        <v>6</v>
      </c>
      <c r="D70" s="40">
        <f t="shared" si="0"/>
        <v>23.7</v>
      </c>
      <c r="E70" s="35">
        <f>'Almoxarifado-Agosto_2021'!N70</f>
        <v>142.2</v>
      </c>
      <c r="F70" s="41"/>
      <c r="G70" s="42"/>
      <c r="H70" s="40">
        <f t="shared" si="1"/>
        <v>0</v>
      </c>
      <c r="I70" s="41"/>
      <c r="J70" s="42"/>
      <c r="K70" s="58">
        <f t="shared" si="2"/>
        <v>0</v>
      </c>
      <c r="L70" s="59">
        <f t="shared" si="3"/>
        <v>6</v>
      </c>
      <c r="M70" s="40">
        <f t="shared" si="4"/>
        <v>23.7</v>
      </c>
      <c r="N70" s="40">
        <f t="shared" si="5"/>
        <v>142.2</v>
      </c>
    </row>
    <row r="71" spans="1:14" s="4" customFormat="1" ht="14.25">
      <c r="A71" s="38" t="s">
        <v>80</v>
      </c>
      <c r="B71" s="39" t="s">
        <v>18</v>
      </c>
      <c r="C71" s="34">
        <f>'Almoxarifado-Agosto_2021'!L71</f>
        <v>0</v>
      </c>
      <c r="D71" s="40" t="str">
        <f t="shared" si="0"/>
        <v>-</v>
      </c>
      <c r="E71" s="35">
        <f>'Almoxarifado-Agosto_2021'!N71</f>
        <v>0</v>
      </c>
      <c r="F71" s="41"/>
      <c r="G71" s="42"/>
      <c r="H71" s="40">
        <f t="shared" si="1"/>
        <v>0</v>
      </c>
      <c r="I71" s="41"/>
      <c r="J71" s="42"/>
      <c r="K71" s="58">
        <f t="shared" si="2"/>
        <v>0</v>
      </c>
      <c r="L71" s="59">
        <f t="shared" si="3"/>
        <v>0</v>
      </c>
      <c r="M71" s="40" t="str">
        <f t="shared" si="4"/>
        <v>-</v>
      </c>
      <c r="N71" s="40">
        <f t="shared" si="5"/>
        <v>0</v>
      </c>
    </row>
    <row r="72" spans="1:14" s="4" customFormat="1" ht="14.25">
      <c r="A72" s="38" t="s">
        <v>81</v>
      </c>
      <c r="B72" s="39" t="s">
        <v>72</v>
      </c>
      <c r="C72" s="34">
        <f>'Almoxarifado-Agosto_2021'!L72</f>
        <v>0</v>
      </c>
      <c r="D72" s="40" t="str">
        <f t="shared" si="0"/>
        <v>-</v>
      </c>
      <c r="E72" s="35">
        <f>'Almoxarifado-Agosto_2021'!N72</f>
        <v>0</v>
      </c>
      <c r="F72" s="41"/>
      <c r="G72" s="42"/>
      <c r="H72" s="40">
        <f t="shared" si="1"/>
        <v>0</v>
      </c>
      <c r="I72" s="41"/>
      <c r="J72" s="42"/>
      <c r="K72" s="58">
        <f t="shared" si="2"/>
        <v>0</v>
      </c>
      <c r="L72" s="59">
        <f t="shared" si="3"/>
        <v>0</v>
      </c>
      <c r="M72" s="40" t="str">
        <f t="shared" si="4"/>
        <v>-</v>
      </c>
      <c r="N72" s="40">
        <f t="shared" si="5"/>
        <v>0</v>
      </c>
    </row>
    <row r="73" spans="1:14" s="4" customFormat="1" ht="14.25">
      <c r="A73" s="38" t="s">
        <v>82</v>
      </c>
      <c r="B73" s="39" t="s">
        <v>18</v>
      </c>
      <c r="C73" s="34">
        <f>'Almoxarifado-Agosto_2021'!L73</f>
        <v>9</v>
      </c>
      <c r="D73" s="40">
        <f t="shared" si="0"/>
        <v>6.1</v>
      </c>
      <c r="E73" s="35">
        <f>'Almoxarifado-Agosto_2021'!N73</f>
        <v>54.900000000000006</v>
      </c>
      <c r="F73" s="41"/>
      <c r="G73" s="42"/>
      <c r="H73" s="40">
        <f t="shared" si="1"/>
        <v>0</v>
      </c>
      <c r="I73" s="41"/>
      <c r="J73" s="42"/>
      <c r="K73" s="58">
        <f t="shared" si="2"/>
        <v>0</v>
      </c>
      <c r="L73" s="59">
        <f t="shared" si="3"/>
        <v>9</v>
      </c>
      <c r="M73" s="40">
        <f t="shared" si="4"/>
        <v>6.1</v>
      </c>
      <c r="N73" s="40">
        <f t="shared" si="5"/>
        <v>54.900000000000006</v>
      </c>
    </row>
    <row r="74" spans="1:14" s="4" customFormat="1" ht="14.25">
      <c r="A74" s="38" t="s">
        <v>83</v>
      </c>
      <c r="B74" s="39" t="s">
        <v>18</v>
      </c>
      <c r="C74" s="34">
        <f>'Almoxarifado-Agosto_2021'!L74</f>
        <v>13</v>
      </c>
      <c r="D74" s="40">
        <f t="shared" si="0"/>
        <v>6.1</v>
      </c>
      <c r="E74" s="35">
        <f>'Almoxarifado-Agosto_2021'!N74</f>
        <v>79.30000000000001</v>
      </c>
      <c r="F74" s="41"/>
      <c r="G74" s="42"/>
      <c r="H74" s="40">
        <f t="shared" si="1"/>
        <v>0</v>
      </c>
      <c r="I74" s="41"/>
      <c r="J74" s="42"/>
      <c r="K74" s="58">
        <f t="shared" si="2"/>
        <v>0</v>
      </c>
      <c r="L74" s="59">
        <f t="shared" si="3"/>
        <v>13</v>
      </c>
      <c r="M74" s="40">
        <f t="shared" si="4"/>
        <v>6.1</v>
      </c>
      <c r="N74" s="40">
        <f t="shared" si="5"/>
        <v>79.30000000000001</v>
      </c>
    </row>
    <row r="75" spans="1:14" s="4" customFormat="1" ht="14.25">
      <c r="A75" s="38" t="s">
        <v>84</v>
      </c>
      <c r="B75" s="39" t="s">
        <v>18</v>
      </c>
      <c r="C75" s="34">
        <f>'Almoxarifado-Agosto_2021'!L75</f>
        <v>9</v>
      </c>
      <c r="D75" s="40">
        <f t="shared" si="0"/>
        <v>2.35</v>
      </c>
      <c r="E75" s="35">
        <f>'Almoxarifado-Agosto_2021'!N75</f>
        <v>21.180000000000007</v>
      </c>
      <c r="F75" s="41"/>
      <c r="G75" s="42"/>
      <c r="H75" s="40">
        <f t="shared" si="1"/>
        <v>0</v>
      </c>
      <c r="I75" s="41"/>
      <c r="J75" s="42"/>
      <c r="K75" s="58">
        <f t="shared" si="2"/>
        <v>0</v>
      </c>
      <c r="L75" s="59">
        <f t="shared" si="3"/>
        <v>9</v>
      </c>
      <c r="M75" s="40">
        <f t="shared" si="4"/>
        <v>2.35</v>
      </c>
      <c r="N75" s="40">
        <f t="shared" si="5"/>
        <v>21.180000000000007</v>
      </c>
    </row>
    <row r="76" spans="1:14" s="4" customFormat="1" ht="14.25">
      <c r="A76" s="38" t="s">
        <v>85</v>
      </c>
      <c r="B76" s="39" t="s">
        <v>18</v>
      </c>
      <c r="C76" s="34">
        <f>'Almoxarifado-Agosto_2021'!L76</f>
        <v>9</v>
      </c>
      <c r="D76" s="40">
        <f aca="true" t="shared" si="6" ref="D76:D84">_xlfn.IFERROR(ROUND(E76/C76,2),"-")</f>
        <v>1.75</v>
      </c>
      <c r="E76" s="35">
        <f>'Almoxarifado-Agosto_2021'!N76</f>
        <v>15.75</v>
      </c>
      <c r="F76" s="41"/>
      <c r="G76" s="42"/>
      <c r="H76" s="40">
        <f aca="true" t="shared" si="7" ref="H76:H84">F76*G76</f>
        <v>0</v>
      </c>
      <c r="I76" s="41"/>
      <c r="J76" s="42"/>
      <c r="K76" s="58">
        <f t="shared" si="2"/>
        <v>0</v>
      </c>
      <c r="L76" s="59">
        <f aca="true" t="shared" si="8" ref="L76:L84">C76+F76-I76</f>
        <v>9</v>
      </c>
      <c r="M76" s="40">
        <f aca="true" t="shared" si="9" ref="M76:M84">_xlfn.IFERROR(ROUND(N76/L76,2),"-")</f>
        <v>1.75</v>
      </c>
      <c r="N76" s="40">
        <f aca="true" t="shared" si="10" ref="N76:N84">E76+H76-K76</f>
        <v>15.75</v>
      </c>
    </row>
    <row r="77" spans="1:14" s="4" customFormat="1" ht="14.25">
      <c r="A77" s="38" t="s">
        <v>86</v>
      </c>
      <c r="B77" s="39" t="s">
        <v>18</v>
      </c>
      <c r="C77" s="34">
        <f>'Almoxarifado-Agosto_2021'!L77</f>
        <v>17</v>
      </c>
      <c r="D77" s="40">
        <f t="shared" si="6"/>
        <v>0.73</v>
      </c>
      <c r="E77" s="35">
        <f>'Almoxarifado-Agosto_2021'!N77</f>
        <v>12.409999999999998</v>
      </c>
      <c r="F77" s="41"/>
      <c r="G77" s="42"/>
      <c r="H77" s="40">
        <f t="shared" si="7"/>
        <v>0</v>
      </c>
      <c r="I77" s="41"/>
      <c r="J77" s="42"/>
      <c r="K77" s="58">
        <f aca="true" t="shared" si="11" ref="K77:K84">I77*J77</f>
        <v>0</v>
      </c>
      <c r="L77" s="59">
        <f t="shared" si="8"/>
        <v>17</v>
      </c>
      <c r="M77" s="40">
        <f t="shared" si="9"/>
        <v>0.73</v>
      </c>
      <c r="N77" s="95">
        <f t="shared" si="10"/>
        <v>12.409999999999998</v>
      </c>
    </row>
    <row r="78" spans="1:14" s="4" customFormat="1" ht="14.25">
      <c r="A78" s="38" t="s">
        <v>87</v>
      </c>
      <c r="B78" s="39" t="s">
        <v>18</v>
      </c>
      <c r="C78" s="34">
        <f>'Almoxarifado-Agosto_2021'!L78</f>
        <v>2</v>
      </c>
      <c r="D78" s="40">
        <f t="shared" si="6"/>
        <v>35.5</v>
      </c>
      <c r="E78" s="35">
        <f>'Almoxarifado-Agosto_2021'!N78</f>
        <v>71</v>
      </c>
      <c r="F78" s="41"/>
      <c r="G78" s="42"/>
      <c r="H78" s="40">
        <f t="shared" si="7"/>
        <v>0</v>
      </c>
      <c r="I78" s="41"/>
      <c r="J78" s="42"/>
      <c r="K78" s="58">
        <f t="shared" si="11"/>
        <v>0</v>
      </c>
      <c r="L78" s="59">
        <f t="shared" si="8"/>
        <v>2</v>
      </c>
      <c r="M78" s="40">
        <f t="shared" si="9"/>
        <v>35.5</v>
      </c>
      <c r="N78" s="40">
        <f t="shared" si="10"/>
        <v>71</v>
      </c>
    </row>
    <row r="79" spans="1:14" s="4" customFormat="1" ht="14.25">
      <c r="A79" s="38" t="s">
        <v>88</v>
      </c>
      <c r="B79" s="39" t="s">
        <v>18</v>
      </c>
      <c r="C79" s="34">
        <f>'Almoxarifado-Agosto_2021'!L79</f>
        <v>0</v>
      </c>
      <c r="D79" s="40" t="str">
        <f t="shared" si="6"/>
        <v>-</v>
      </c>
      <c r="E79" s="35">
        <f>'Almoxarifado-Agosto_2021'!N79</f>
        <v>0</v>
      </c>
      <c r="F79" s="41"/>
      <c r="G79" s="42"/>
      <c r="H79" s="40">
        <f t="shared" si="7"/>
        <v>0</v>
      </c>
      <c r="I79" s="41"/>
      <c r="J79" s="42"/>
      <c r="K79" s="58">
        <f t="shared" si="11"/>
        <v>0</v>
      </c>
      <c r="L79" s="59">
        <f t="shared" si="8"/>
        <v>0</v>
      </c>
      <c r="M79" s="40" t="str">
        <f t="shared" si="9"/>
        <v>-</v>
      </c>
      <c r="N79" s="40">
        <f t="shared" si="10"/>
        <v>0</v>
      </c>
    </row>
    <row r="80" spans="1:14" s="4" customFormat="1" ht="28.5">
      <c r="A80" s="38" t="s">
        <v>89</v>
      </c>
      <c r="B80" s="39" t="s">
        <v>18</v>
      </c>
      <c r="C80" s="34">
        <f>'Almoxarifado-Agosto_2021'!L80</f>
        <v>8</v>
      </c>
      <c r="D80" s="40">
        <f t="shared" si="6"/>
        <v>10.9</v>
      </c>
      <c r="E80" s="35">
        <f>'Almoxarifado-Agosto_2021'!N80</f>
        <v>87.19999999999999</v>
      </c>
      <c r="F80" s="41"/>
      <c r="G80" s="42"/>
      <c r="H80" s="40">
        <f t="shared" si="7"/>
        <v>0</v>
      </c>
      <c r="I80" s="41"/>
      <c r="J80" s="42"/>
      <c r="K80" s="58">
        <f t="shared" si="11"/>
        <v>0</v>
      </c>
      <c r="L80" s="59">
        <f t="shared" si="8"/>
        <v>8</v>
      </c>
      <c r="M80" s="40">
        <f t="shared" si="9"/>
        <v>10.9</v>
      </c>
      <c r="N80" s="40">
        <f t="shared" si="10"/>
        <v>87.19999999999999</v>
      </c>
    </row>
    <row r="81" spans="1:14" s="4" customFormat="1" ht="28.5">
      <c r="A81" s="38" t="s">
        <v>90</v>
      </c>
      <c r="B81" s="39" t="s">
        <v>18</v>
      </c>
      <c r="C81" s="34">
        <f>'Almoxarifado-Agosto_2021'!L81</f>
        <v>0</v>
      </c>
      <c r="D81" s="40" t="str">
        <f t="shared" si="6"/>
        <v>-</v>
      </c>
      <c r="E81" s="35">
        <f>'Almoxarifado-Agosto_2021'!N81</f>
        <v>0</v>
      </c>
      <c r="F81" s="41"/>
      <c r="G81" s="42"/>
      <c r="H81" s="40">
        <f t="shared" si="7"/>
        <v>0</v>
      </c>
      <c r="I81" s="41"/>
      <c r="J81" s="42"/>
      <c r="K81" s="58">
        <f t="shared" si="11"/>
        <v>0</v>
      </c>
      <c r="L81" s="59">
        <f t="shared" si="8"/>
        <v>0</v>
      </c>
      <c r="M81" s="40" t="str">
        <f t="shared" si="9"/>
        <v>-</v>
      </c>
      <c r="N81" s="40">
        <f t="shared" si="10"/>
        <v>0</v>
      </c>
    </row>
    <row r="82" spans="1:14" s="4" customFormat="1" ht="28.5">
      <c r="A82" s="38" t="s">
        <v>91</v>
      </c>
      <c r="B82" s="39" t="s">
        <v>18</v>
      </c>
      <c r="C82" s="34">
        <f>'Almoxarifado-Agosto_2021'!L82</f>
        <v>1</v>
      </c>
      <c r="D82" s="40">
        <f t="shared" si="6"/>
        <v>31.5</v>
      </c>
      <c r="E82" s="35">
        <f>'Almoxarifado-Agosto_2021'!N82</f>
        <v>31.5</v>
      </c>
      <c r="F82" s="41"/>
      <c r="G82" s="42"/>
      <c r="H82" s="40">
        <f t="shared" si="7"/>
        <v>0</v>
      </c>
      <c r="I82" s="41"/>
      <c r="J82" s="42"/>
      <c r="K82" s="58">
        <f t="shared" si="11"/>
        <v>0</v>
      </c>
      <c r="L82" s="59">
        <f t="shared" si="8"/>
        <v>1</v>
      </c>
      <c r="M82" s="40">
        <f t="shared" si="9"/>
        <v>31.5</v>
      </c>
      <c r="N82" s="40">
        <f t="shared" si="10"/>
        <v>31.5</v>
      </c>
    </row>
    <row r="83" spans="1:14" s="4" customFormat="1" ht="28.5">
      <c r="A83" s="38" t="s">
        <v>92</v>
      </c>
      <c r="B83" s="39" t="s">
        <v>18</v>
      </c>
      <c r="C83" s="34">
        <f>'Almoxarifado-Agosto_2021'!L83</f>
        <v>0</v>
      </c>
      <c r="D83" s="40" t="str">
        <f t="shared" si="6"/>
        <v>-</v>
      </c>
      <c r="E83" s="35">
        <f>'Almoxarifado-Agosto_2021'!N83</f>
        <v>0</v>
      </c>
      <c r="F83" s="41"/>
      <c r="G83" s="42"/>
      <c r="H83" s="40">
        <f t="shared" si="7"/>
        <v>0</v>
      </c>
      <c r="I83" s="41"/>
      <c r="J83" s="42"/>
      <c r="K83" s="58">
        <f t="shared" si="11"/>
        <v>0</v>
      </c>
      <c r="L83" s="59">
        <f t="shared" si="8"/>
        <v>0</v>
      </c>
      <c r="M83" s="40" t="str">
        <f t="shared" si="9"/>
        <v>-</v>
      </c>
      <c r="N83" s="40">
        <f t="shared" si="10"/>
        <v>0</v>
      </c>
    </row>
    <row r="84" spans="1:14" s="4" customFormat="1" ht="15">
      <c r="A84" s="43" t="s">
        <v>93</v>
      </c>
      <c r="B84" s="39" t="s">
        <v>72</v>
      </c>
      <c r="C84" s="34">
        <f>'Almoxarifado-Agosto_2021'!L84</f>
        <v>0</v>
      </c>
      <c r="D84" s="40" t="str">
        <f t="shared" si="6"/>
        <v>-</v>
      </c>
      <c r="E84" s="35">
        <f>'Almoxarifado-Agosto_2021'!N84</f>
        <v>0</v>
      </c>
      <c r="F84" s="41"/>
      <c r="G84" s="42"/>
      <c r="H84" s="45">
        <f t="shared" si="7"/>
        <v>0</v>
      </c>
      <c r="I84" s="41"/>
      <c r="J84" s="42"/>
      <c r="K84" s="60">
        <f t="shared" si="11"/>
        <v>0</v>
      </c>
      <c r="L84" s="59">
        <f t="shared" si="8"/>
        <v>0</v>
      </c>
      <c r="M84" s="40" t="str">
        <f t="shared" si="9"/>
        <v>-</v>
      </c>
      <c r="N84" s="45">
        <f t="shared" si="10"/>
        <v>0</v>
      </c>
    </row>
    <row r="85" spans="1:14" s="4" customFormat="1" ht="15.75">
      <c r="A85" s="64" t="s">
        <v>94</v>
      </c>
      <c r="B85" s="65"/>
      <c r="C85" s="66"/>
      <c r="D85" s="65"/>
      <c r="E85" s="64">
        <f>SUM(E12:E84)</f>
        <v>3109.4199999999987</v>
      </c>
      <c r="F85" s="66"/>
      <c r="G85" s="66"/>
      <c r="H85" s="64">
        <f>SUM(H12:H84)</f>
        <v>0</v>
      </c>
      <c r="I85" s="66"/>
      <c r="J85" s="66"/>
      <c r="K85" s="64">
        <f>SUM(K12:K84)</f>
        <v>73.44</v>
      </c>
      <c r="L85" s="96"/>
      <c r="M85" s="97"/>
      <c r="N85" s="64">
        <f>SUM(N12:N84)</f>
        <v>3035.9799999999987</v>
      </c>
    </row>
    <row r="86" spans="1:14" s="4" customFormat="1" ht="15">
      <c r="A86" s="67"/>
      <c r="B86" s="65"/>
      <c r="C86" s="66"/>
      <c r="D86" s="65"/>
      <c r="E86" s="66"/>
      <c r="F86" s="68"/>
      <c r="G86" s="69"/>
      <c r="H86" s="70"/>
      <c r="I86" s="68"/>
      <c r="J86" s="98"/>
      <c r="K86" s="99"/>
      <c r="L86" s="100"/>
      <c r="M86" s="98"/>
      <c r="N86" s="69"/>
    </row>
    <row r="87" spans="1:14" s="4" customFormat="1" ht="15">
      <c r="A87" s="71"/>
      <c r="B87" s="65"/>
      <c r="C87" s="72" t="s">
        <v>5</v>
      </c>
      <c r="D87" s="72"/>
      <c r="E87" s="72"/>
      <c r="F87" s="72" t="s">
        <v>6</v>
      </c>
      <c r="G87" s="72"/>
      <c r="H87" s="72"/>
      <c r="I87" s="72" t="s">
        <v>7</v>
      </c>
      <c r="J87" s="72"/>
      <c r="K87" s="72"/>
      <c r="L87" s="72" t="s">
        <v>8</v>
      </c>
      <c r="M87" s="72"/>
      <c r="N87" s="72"/>
    </row>
    <row r="88" spans="1:14" s="4" customFormat="1" ht="60">
      <c r="A88" s="73" t="s">
        <v>9</v>
      </c>
      <c r="B88" s="25" t="s">
        <v>10</v>
      </c>
      <c r="C88" s="26" t="s">
        <v>11</v>
      </c>
      <c r="D88" s="27" t="s">
        <v>12</v>
      </c>
      <c r="E88" s="28" t="s">
        <v>13</v>
      </c>
      <c r="F88" s="26" t="s">
        <v>11</v>
      </c>
      <c r="G88" s="27" t="s">
        <v>12</v>
      </c>
      <c r="H88" s="28" t="s">
        <v>13</v>
      </c>
      <c r="I88" s="26" t="s">
        <v>11</v>
      </c>
      <c r="J88" s="27" t="s">
        <v>12</v>
      </c>
      <c r="K88" s="28" t="s">
        <v>13</v>
      </c>
      <c r="L88" s="50" t="s">
        <v>11</v>
      </c>
      <c r="M88" s="27" t="s">
        <v>12</v>
      </c>
      <c r="N88" s="28" t="s">
        <v>13</v>
      </c>
    </row>
    <row r="89" s="3" customFormat="1" ht="5.25"/>
    <row r="90" spans="1:14" s="4" customFormat="1" ht="15">
      <c r="A90" s="74" t="s">
        <v>183</v>
      </c>
      <c r="B90" s="75"/>
      <c r="C90" s="75"/>
      <c r="D90" s="75"/>
      <c r="E90" s="75"/>
      <c r="F90" s="75"/>
      <c r="G90" s="75"/>
      <c r="H90" s="75"/>
      <c r="I90" s="75"/>
      <c r="J90" s="101"/>
      <c r="K90" s="102">
        <v>5753</v>
      </c>
      <c r="L90" s="103" t="s">
        <v>15</v>
      </c>
      <c r="M90" s="103"/>
      <c r="N90" s="104">
        <v>346</v>
      </c>
    </row>
    <row r="91" spans="1:14" s="4" customFormat="1" ht="14.25">
      <c r="A91" s="32" t="s">
        <v>96</v>
      </c>
      <c r="B91" s="33" t="s">
        <v>72</v>
      </c>
      <c r="C91" s="34">
        <f>'Almoxarifado-Agosto_2021'!L91</f>
        <v>14</v>
      </c>
      <c r="D91" s="35">
        <f>_xlfn.IFERROR(ROUND(E91/C91,2),"-")</f>
        <v>8.02</v>
      </c>
      <c r="E91" s="35">
        <f>'Almoxarifado-Agosto_2021'!N91</f>
        <v>112.30567084078704</v>
      </c>
      <c r="F91" s="36"/>
      <c r="G91" s="37"/>
      <c r="H91" s="35">
        <f>F91*G91</f>
        <v>0</v>
      </c>
      <c r="I91" s="36">
        <v>3</v>
      </c>
      <c r="J91" s="37">
        <v>8.02</v>
      </c>
      <c r="K91" s="56">
        <f>I91*J91</f>
        <v>24.06</v>
      </c>
      <c r="L91" s="57">
        <f>C91+F91-I91</f>
        <v>11</v>
      </c>
      <c r="M91" s="35">
        <f>_xlfn.IFERROR(ROUND(N91/L91,2),"-")</f>
        <v>8.02</v>
      </c>
      <c r="N91" s="35">
        <f>E91+H91-K91</f>
        <v>88.24567084078704</v>
      </c>
    </row>
    <row r="92" spans="1:14" s="4" customFormat="1" ht="14.25">
      <c r="A92" s="38" t="s">
        <v>97</v>
      </c>
      <c r="B92" s="39" t="s">
        <v>72</v>
      </c>
      <c r="C92" s="34">
        <f>'Almoxarifado-Agosto_2021'!L92</f>
        <v>0</v>
      </c>
      <c r="D92" s="40" t="str">
        <f>_xlfn.IFERROR(ROUND(E92/C92,2),"-")</f>
        <v>-</v>
      </c>
      <c r="E92" s="35">
        <f>'Almoxarifado-Agosto_2021'!N92</f>
        <v>0</v>
      </c>
      <c r="F92" s="41"/>
      <c r="G92" s="42"/>
      <c r="H92" s="40">
        <f>F92*G92</f>
        <v>0</v>
      </c>
      <c r="I92" s="41"/>
      <c r="J92" s="42"/>
      <c r="K92" s="58">
        <f>I92*J92</f>
        <v>0</v>
      </c>
      <c r="L92" s="59">
        <f>C92+F92-I92</f>
        <v>0</v>
      </c>
      <c r="M92" s="40" t="str">
        <f>_xlfn.IFERROR(ROUND(N92/L92,2),"-")</f>
        <v>-</v>
      </c>
      <c r="N92" s="40">
        <f>E92+H92-K92</f>
        <v>0</v>
      </c>
    </row>
    <row r="93" spans="1:14" s="4" customFormat="1" ht="14.25">
      <c r="A93" s="43" t="s">
        <v>97</v>
      </c>
      <c r="B93" s="39" t="s">
        <v>72</v>
      </c>
      <c r="C93" s="34">
        <f>'Almoxarifado-Agosto_2021'!L93</f>
        <v>24</v>
      </c>
      <c r="D93" s="40">
        <f>_xlfn.IFERROR(ROUND(E93/C93,2),"-")</f>
        <v>4.53</v>
      </c>
      <c r="E93" s="35">
        <f>'Almoxarifado-Agosto_2021'!N93</f>
        <v>108.6</v>
      </c>
      <c r="F93" s="41"/>
      <c r="G93" s="42"/>
      <c r="H93" s="45">
        <f>F93*G93</f>
        <v>0</v>
      </c>
      <c r="I93" s="41">
        <v>20</v>
      </c>
      <c r="J93" s="42">
        <v>4.53</v>
      </c>
      <c r="K93" s="60">
        <f>I93*J93</f>
        <v>90.60000000000001</v>
      </c>
      <c r="L93" s="59">
        <f>C93+F93-I93</f>
        <v>4</v>
      </c>
      <c r="M93" s="40">
        <f>_xlfn.IFERROR(ROUND(N93/L93,2),"-")</f>
        <v>4.5</v>
      </c>
      <c r="N93" s="105">
        <f>E93+H93-K93</f>
        <v>17.999999999999986</v>
      </c>
    </row>
    <row r="94" spans="1:14" s="4" customFormat="1" ht="15">
      <c r="A94" s="64" t="s">
        <v>184</v>
      </c>
      <c r="B94" s="65"/>
      <c r="C94" s="66"/>
      <c r="D94" s="65"/>
      <c r="E94" s="64">
        <f>SUM(E91:E93)</f>
        <v>220.90567084078702</v>
      </c>
      <c r="F94" s="66"/>
      <c r="G94" s="66"/>
      <c r="H94" s="64">
        <f>SUM(H91:H93)</f>
        <v>0</v>
      </c>
      <c r="I94" s="66"/>
      <c r="J94" s="66"/>
      <c r="K94" s="64">
        <f>SUM(K91:K93)</f>
        <v>114.66000000000001</v>
      </c>
      <c r="L94" s="96"/>
      <c r="M94" s="97"/>
      <c r="N94" s="64">
        <f>SUM(N91:N93)</f>
        <v>106.24567084078703</v>
      </c>
    </row>
    <row r="95" spans="1:14" s="4" customFormat="1" ht="15">
      <c r="A95" s="71"/>
      <c r="B95" s="1"/>
      <c r="C95" s="68"/>
      <c r="D95" s="76"/>
      <c r="E95" s="68"/>
      <c r="F95" s="68"/>
      <c r="G95" s="69"/>
      <c r="H95" s="70"/>
      <c r="I95" s="68"/>
      <c r="J95" s="69"/>
      <c r="K95" s="69"/>
      <c r="L95" s="106"/>
      <c r="M95" s="69"/>
      <c r="N95" s="69"/>
    </row>
    <row r="96" spans="1:14" s="4" customFormat="1" ht="15">
      <c r="A96" s="77" t="s">
        <v>185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</row>
    <row r="97" spans="1:14" s="3" customFormat="1" ht="5.25">
      <c r="A97" s="29"/>
      <c r="B97" s="2"/>
      <c r="C97" s="78"/>
      <c r="D97" s="79"/>
      <c r="E97" s="78"/>
      <c r="F97" s="78"/>
      <c r="G97" s="80"/>
      <c r="H97" s="81"/>
      <c r="I97" s="78"/>
      <c r="J97" s="80"/>
      <c r="K97" s="80"/>
      <c r="L97" s="107"/>
      <c r="M97" s="80"/>
      <c r="N97" s="80"/>
    </row>
    <row r="98" spans="1:14" s="4" customFormat="1" ht="15">
      <c r="A98" s="71"/>
      <c r="B98" s="1"/>
      <c r="C98" s="72" t="s">
        <v>5</v>
      </c>
      <c r="D98" s="72"/>
      <c r="E98" s="72"/>
      <c r="F98" s="72" t="s">
        <v>6</v>
      </c>
      <c r="G98" s="72"/>
      <c r="H98" s="72"/>
      <c r="I98" s="72" t="s">
        <v>7</v>
      </c>
      <c r="J98" s="72"/>
      <c r="K98" s="72"/>
      <c r="L98" s="72" t="s">
        <v>8</v>
      </c>
      <c r="M98" s="72"/>
      <c r="N98" s="72"/>
    </row>
    <row r="99" spans="1:14" s="4" customFormat="1" ht="60">
      <c r="A99" s="24" t="s">
        <v>9</v>
      </c>
      <c r="B99" s="25" t="s">
        <v>10</v>
      </c>
      <c r="C99" s="26" t="s">
        <v>11</v>
      </c>
      <c r="D99" s="27" t="s">
        <v>12</v>
      </c>
      <c r="E99" s="28" t="s">
        <v>13</v>
      </c>
      <c r="F99" s="26" t="s">
        <v>11</v>
      </c>
      <c r="G99" s="27" t="s">
        <v>12</v>
      </c>
      <c r="H99" s="28" t="s">
        <v>13</v>
      </c>
      <c r="I99" s="26" t="s">
        <v>11</v>
      </c>
      <c r="J99" s="27" t="s">
        <v>12</v>
      </c>
      <c r="K99" s="28" t="s">
        <v>13</v>
      </c>
      <c r="L99" s="50" t="s">
        <v>11</v>
      </c>
      <c r="M99" s="27" t="s">
        <v>12</v>
      </c>
      <c r="N99" s="28" t="s">
        <v>13</v>
      </c>
    </row>
    <row r="100" s="3" customFormat="1" ht="5.25"/>
    <row r="101" spans="1:14" s="4" customFormat="1" ht="15">
      <c r="A101" s="82" t="s">
        <v>204</v>
      </c>
      <c r="B101" s="83"/>
      <c r="C101" s="83"/>
      <c r="D101" s="83"/>
      <c r="E101" s="83"/>
      <c r="F101" s="83"/>
      <c r="G101" s="83"/>
      <c r="H101" s="83"/>
      <c r="I101" s="83"/>
      <c r="J101" s="108"/>
      <c r="K101" s="102">
        <v>5766</v>
      </c>
      <c r="L101" s="103" t="s">
        <v>15</v>
      </c>
      <c r="M101" s="103"/>
      <c r="N101" s="104">
        <v>343</v>
      </c>
    </row>
    <row r="102" spans="1:14" s="4" customFormat="1" ht="14.25">
      <c r="A102" s="32" t="s">
        <v>101</v>
      </c>
      <c r="B102" s="33" t="s">
        <v>72</v>
      </c>
      <c r="C102" s="34">
        <f>'Almoxarifado-Agosto_2021'!L102</f>
        <v>150</v>
      </c>
      <c r="D102" s="35">
        <f aca="true" t="shared" si="12" ref="D102:D107">_xlfn.IFERROR(ROUND(E102/C102,2),"-")</f>
        <v>3.3</v>
      </c>
      <c r="E102" s="35">
        <f>'Almoxarifado-Agosto_2021'!N102</f>
        <v>495</v>
      </c>
      <c r="F102" s="36"/>
      <c r="G102" s="37"/>
      <c r="H102" s="35">
        <f aca="true" t="shared" si="13" ref="H102:H107">F102*G102</f>
        <v>0</v>
      </c>
      <c r="I102" s="41">
        <v>25</v>
      </c>
      <c r="J102" s="42">
        <v>3.3</v>
      </c>
      <c r="K102" s="56">
        <f aca="true" t="shared" si="14" ref="K102:K107">I102*J102</f>
        <v>82.5</v>
      </c>
      <c r="L102" s="57">
        <f aca="true" t="shared" si="15" ref="L102:L107">C102+F102-I102</f>
        <v>125</v>
      </c>
      <c r="M102" s="35">
        <f aca="true" t="shared" si="16" ref="M102:M107">_xlfn.IFERROR(ROUND(N102/L102,2),"-")</f>
        <v>3.3</v>
      </c>
      <c r="N102" s="35">
        <f aca="true" t="shared" si="17" ref="N102:N107">E102+H102-K102</f>
        <v>412.5</v>
      </c>
    </row>
    <row r="103" spans="1:14" s="4" customFormat="1" ht="14.25">
      <c r="A103" s="38" t="s">
        <v>103</v>
      </c>
      <c r="B103" s="39" t="s">
        <v>72</v>
      </c>
      <c r="C103" s="34">
        <f>'Almoxarifado-Agosto_2021'!L103</f>
        <v>72</v>
      </c>
      <c r="D103" s="40">
        <f t="shared" si="12"/>
        <v>3.48</v>
      </c>
      <c r="E103" s="35">
        <f>'Almoxarifado-Agosto_2021'!N103</f>
        <v>250.56</v>
      </c>
      <c r="F103" s="41"/>
      <c r="G103" s="42"/>
      <c r="H103" s="40">
        <f t="shared" si="13"/>
        <v>0</v>
      </c>
      <c r="I103" s="41"/>
      <c r="J103" s="42"/>
      <c r="K103" s="58">
        <f t="shared" si="14"/>
        <v>0</v>
      </c>
      <c r="L103" s="59">
        <f t="shared" si="15"/>
        <v>72</v>
      </c>
      <c r="M103" s="40">
        <f t="shared" si="16"/>
        <v>3.48</v>
      </c>
      <c r="N103" s="40">
        <f t="shared" si="17"/>
        <v>250.56</v>
      </c>
    </row>
    <row r="104" spans="1:14" s="4" customFormat="1" ht="14.25">
      <c r="A104" s="38" t="s">
        <v>104</v>
      </c>
      <c r="B104" s="39" t="s">
        <v>72</v>
      </c>
      <c r="C104" s="34">
        <f>'Almoxarifado-Agosto_2021'!L104</f>
        <v>35</v>
      </c>
      <c r="D104" s="40">
        <f t="shared" si="12"/>
        <v>1.69</v>
      </c>
      <c r="E104" s="35">
        <f>'Almoxarifado-Agosto_2021'!N104</f>
        <v>59.15</v>
      </c>
      <c r="F104" s="41"/>
      <c r="G104" s="42"/>
      <c r="H104" s="40">
        <f t="shared" si="13"/>
        <v>0</v>
      </c>
      <c r="I104" s="41">
        <v>5</v>
      </c>
      <c r="J104" s="42">
        <v>1.69</v>
      </c>
      <c r="K104" s="58">
        <f t="shared" si="14"/>
        <v>8.45</v>
      </c>
      <c r="L104" s="59">
        <f t="shared" si="15"/>
        <v>30</v>
      </c>
      <c r="M104" s="40">
        <f t="shared" si="16"/>
        <v>1.69</v>
      </c>
      <c r="N104" s="40">
        <f t="shared" si="17"/>
        <v>50.7</v>
      </c>
    </row>
    <row r="105" spans="1:14" s="4" customFormat="1" ht="28.5">
      <c r="A105" s="38" t="s">
        <v>105</v>
      </c>
      <c r="B105" s="39" t="s">
        <v>18</v>
      </c>
      <c r="C105" s="34">
        <f>'Almoxarifado-Agosto_2021'!L105</f>
        <v>4</v>
      </c>
      <c r="D105" s="40">
        <f t="shared" si="12"/>
        <v>16.95</v>
      </c>
      <c r="E105" s="35">
        <f>'Almoxarifado-Agosto_2021'!N105</f>
        <v>67.8</v>
      </c>
      <c r="F105" s="41"/>
      <c r="G105" s="42"/>
      <c r="H105" s="40">
        <f t="shared" si="13"/>
        <v>0</v>
      </c>
      <c r="I105" s="41">
        <v>4</v>
      </c>
      <c r="J105" s="42">
        <v>16.95</v>
      </c>
      <c r="K105" s="58">
        <f t="shared" si="14"/>
        <v>67.8</v>
      </c>
      <c r="L105" s="59">
        <f t="shared" si="15"/>
        <v>0</v>
      </c>
      <c r="M105" s="40" t="str">
        <f t="shared" si="16"/>
        <v>-</v>
      </c>
      <c r="N105" s="40">
        <f t="shared" si="17"/>
        <v>0</v>
      </c>
    </row>
    <row r="106" spans="1:14" s="4" customFormat="1" ht="28.5">
      <c r="A106" s="38" t="s">
        <v>106</v>
      </c>
      <c r="B106" s="39" t="s">
        <v>18</v>
      </c>
      <c r="C106" s="34">
        <f>'Almoxarifado-Agosto_2021'!L106</f>
        <v>1</v>
      </c>
      <c r="D106" s="40">
        <f t="shared" si="12"/>
        <v>40.99</v>
      </c>
      <c r="E106" s="35">
        <f>'Almoxarifado-Agosto_2021'!N106</f>
        <v>40.99</v>
      </c>
      <c r="F106" s="41"/>
      <c r="G106" s="42"/>
      <c r="H106" s="40">
        <f t="shared" si="13"/>
        <v>0</v>
      </c>
      <c r="I106" s="41">
        <v>1</v>
      </c>
      <c r="J106" s="42">
        <v>40.99</v>
      </c>
      <c r="K106" s="58">
        <f t="shared" si="14"/>
        <v>40.99</v>
      </c>
      <c r="L106" s="59">
        <f t="shared" si="15"/>
        <v>0</v>
      </c>
      <c r="M106" s="40" t="str">
        <f t="shared" si="16"/>
        <v>-</v>
      </c>
      <c r="N106" s="40">
        <f t="shared" si="17"/>
        <v>0</v>
      </c>
    </row>
    <row r="107" spans="1:14" s="4" customFormat="1" ht="15">
      <c r="A107" s="43" t="s">
        <v>107</v>
      </c>
      <c r="B107" s="39" t="s">
        <v>18</v>
      </c>
      <c r="C107" s="34">
        <f>'Almoxarifado-Agosto_2021'!L107</f>
        <v>1</v>
      </c>
      <c r="D107" s="40">
        <f t="shared" si="12"/>
        <v>101.87</v>
      </c>
      <c r="E107" s="35">
        <f>'Almoxarifado-Agosto_2021'!N107</f>
        <v>101.87</v>
      </c>
      <c r="F107" s="41"/>
      <c r="G107" s="42"/>
      <c r="H107" s="45">
        <f t="shared" si="13"/>
        <v>0</v>
      </c>
      <c r="I107" s="41"/>
      <c r="J107" s="42"/>
      <c r="K107" s="60">
        <f t="shared" si="14"/>
        <v>0</v>
      </c>
      <c r="L107" s="59">
        <f t="shared" si="15"/>
        <v>1</v>
      </c>
      <c r="M107" s="40">
        <f t="shared" si="16"/>
        <v>101.87</v>
      </c>
      <c r="N107" s="45">
        <f t="shared" si="17"/>
        <v>101.87</v>
      </c>
    </row>
    <row r="108" spans="1:14" s="4" customFormat="1" ht="15">
      <c r="A108" s="84" t="s">
        <v>108</v>
      </c>
      <c r="B108" s="65"/>
      <c r="C108" s="66"/>
      <c r="D108" s="65"/>
      <c r="E108" s="64">
        <f>SUM(E102:E107)</f>
        <v>1015.3699999999999</v>
      </c>
      <c r="F108" s="66"/>
      <c r="G108" s="66"/>
      <c r="H108" s="64">
        <f>SUM(H102:H107)</f>
        <v>0</v>
      </c>
      <c r="I108" s="66"/>
      <c r="J108" s="66"/>
      <c r="K108" s="64">
        <f>SUM(K102:K107)</f>
        <v>199.74</v>
      </c>
      <c r="L108" s="96"/>
      <c r="M108" s="109"/>
      <c r="N108" s="64">
        <f>SUM(N102:N107)</f>
        <v>815.63</v>
      </c>
    </row>
    <row r="109" spans="1:14" s="3" customFormat="1" ht="5.25">
      <c r="A109" s="19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110"/>
      <c r="M109" s="85"/>
      <c r="N109" s="85"/>
    </row>
    <row r="110" spans="1:14" s="4" customFormat="1" ht="15">
      <c r="A110" s="21"/>
      <c r="B110" s="86"/>
      <c r="C110" s="72" t="s">
        <v>5</v>
      </c>
      <c r="D110" s="72"/>
      <c r="E110" s="72"/>
      <c r="F110" s="72" t="s">
        <v>6</v>
      </c>
      <c r="G110" s="72"/>
      <c r="H110" s="72"/>
      <c r="I110" s="72" t="s">
        <v>7</v>
      </c>
      <c r="J110" s="72"/>
      <c r="K110" s="72"/>
      <c r="L110" s="72" t="s">
        <v>8</v>
      </c>
      <c r="M110" s="72"/>
      <c r="N110" s="72"/>
    </row>
    <row r="111" spans="1:14" s="4" customFormat="1" ht="60">
      <c r="A111" s="24" t="s">
        <v>9</v>
      </c>
      <c r="B111" s="25" t="s">
        <v>10</v>
      </c>
      <c r="C111" s="26" t="s">
        <v>11</v>
      </c>
      <c r="D111" s="27" t="s">
        <v>12</v>
      </c>
      <c r="E111" s="28" t="s">
        <v>13</v>
      </c>
      <c r="F111" s="26" t="s">
        <v>11</v>
      </c>
      <c r="G111" s="27" t="s">
        <v>12</v>
      </c>
      <c r="H111" s="28" t="s">
        <v>13</v>
      </c>
      <c r="I111" s="26" t="s">
        <v>11</v>
      </c>
      <c r="J111" s="27" t="s">
        <v>12</v>
      </c>
      <c r="K111" s="28" t="s">
        <v>13</v>
      </c>
      <c r="L111" s="50" t="s">
        <v>11</v>
      </c>
      <c r="M111" s="27" t="s">
        <v>12</v>
      </c>
      <c r="N111" s="28" t="s">
        <v>13</v>
      </c>
    </row>
    <row r="112" s="3" customFormat="1" ht="5.25"/>
    <row r="113" spans="1:14" s="4" customFormat="1" ht="15">
      <c r="A113" s="82" t="s">
        <v>205</v>
      </c>
      <c r="B113" s="83"/>
      <c r="C113" s="83"/>
      <c r="D113" s="83"/>
      <c r="E113" s="83"/>
      <c r="F113" s="83"/>
      <c r="G113" s="83"/>
      <c r="H113" s="83"/>
      <c r="I113" s="83"/>
      <c r="J113" s="108"/>
      <c r="K113" s="102">
        <v>5756</v>
      </c>
      <c r="L113" s="103" t="s">
        <v>15</v>
      </c>
      <c r="M113" s="103"/>
      <c r="N113" s="104">
        <v>343</v>
      </c>
    </row>
    <row r="114" spans="1:14" s="4" customFormat="1" ht="28.5">
      <c r="A114" s="32" t="s">
        <v>110</v>
      </c>
      <c r="B114" s="33" t="s">
        <v>18</v>
      </c>
      <c r="C114" s="34">
        <f>'Almoxarifado-Agosto_2021'!L114</f>
        <v>0</v>
      </c>
      <c r="D114" s="35" t="str">
        <f aca="true" t="shared" si="18" ref="D114:D121">_xlfn.IFERROR(ROUND(E114/C114,2),"-")</f>
        <v>-</v>
      </c>
      <c r="E114" s="35">
        <f>'Almoxarifado-Agosto_2021'!N114</f>
        <v>0</v>
      </c>
      <c r="F114" s="36"/>
      <c r="G114" s="37"/>
      <c r="H114" s="35">
        <f aca="true" t="shared" si="19" ref="H114:H121">F114*G114</f>
        <v>0</v>
      </c>
      <c r="I114" s="36"/>
      <c r="J114" s="37"/>
      <c r="K114" s="56">
        <f aca="true" t="shared" si="20" ref="K114:K121">I114*J114</f>
        <v>0</v>
      </c>
      <c r="L114" s="57">
        <f aca="true" t="shared" si="21" ref="L114:L121">C114+F114-I114</f>
        <v>0</v>
      </c>
      <c r="M114" s="35" t="str">
        <f aca="true" t="shared" si="22" ref="M114:M121">_xlfn.IFERROR(ROUND(N114/L114,2),"-")</f>
        <v>-</v>
      </c>
      <c r="N114" s="35">
        <f aca="true" t="shared" si="23" ref="N114:N121">E114+H114-K114</f>
        <v>0</v>
      </c>
    </row>
    <row r="115" spans="1:14" s="4" customFormat="1" ht="14.25">
      <c r="A115" s="38" t="s">
        <v>111</v>
      </c>
      <c r="B115" s="39" t="s">
        <v>72</v>
      </c>
      <c r="C115" s="34">
        <f>'Almoxarifado-Agosto_2021'!L115</f>
        <v>23</v>
      </c>
      <c r="D115" s="40">
        <f t="shared" si="18"/>
        <v>25.87</v>
      </c>
      <c r="E115" s="35">
        <f>'Almoxarifado-Agosto_2021'!N115</f>
        <v>595.01</v>
      </c>
      <c r="F115" s="41"/>
      <c r="G115" s="42"/>
      <c r="H115" s="40">
        <f t="shared" si="19"/>
        <v>0</v>
      </c>
      <c r="I115" s="41">
        <v>1</v>
      </c>
      <c r="J115" s="42">
        <v>25.87</v>
      </c>
      <c r="K115" s="58">
        <f t="shared" si="20"/>
        <v>25.87</v>
      </c>
      <c r="L115" s="59">
        <f t="shared" si="21"/>
        <v>22</v>
      </c>
      <c r="M115" s="40">
        <f t="shared" si="22"/>
        <v>25.87</v>
      </c>
      <c r="N115" s="40">
        <f t="shared" si="23"/>
        <v>569.14</v>
      </c>
    </row>
    <row r="116" spans="1:14" s="4" customFormat="1" ht="14.25">
      <c r="A116" s="87" t="s">
        <v>163</v>
      </c>
      <c r="B116" s="39" t="s">
        <v>72</v>
      </c>
      <c r="C116" s="34">
        <f>'Almoxarifado-Agosto_2021'!L116</f>
        <v>0</v>
      </c>
      <c r="D116" s="40" t="str">
        <f t="shared" si="18"/>
        <v>-</v>
      </c>
      <c r="E116" s="35">
        <f>'Almoxarifado-Agosto_2021'!N116</f>
        <v>0</v>
      </c>
      <c r="F116" s="41"/>
      <c r="G116" s="42"/>
      <c r="H116" s="40">
        <f t="shared" si="19"/>
        <v>0</v>
      </c>
      <c r="I116" s="41"/>
      <c r="J116" s="42"/>
      <c r="K116" s="58">
        <f t="shared" si="20"/>
        <v>0</v>
      </c>
      <c r="L116" s="59">
        <f t="shared" si="21"/>
        <v>0</v>
      </c>
      <c r="M116" s="40" t="str">
        <f t="shared" si="22"/>
        <v>-</v>
      </c>
      <c r="N116" s="40">
        <f t="shared" si="23"/>
        <v>0</v>
      </c>
    </row>
    <row r="117" spans="1:14" s="4" customFormat="1" ht="14.25">
      <c r="A117" s="38" t="s">
        <v>112</v>
      </c>
      <c r="B117" s="39" t="s">
        <v>72</v>
      </c>
      <c r="C117" s="34">
        <f>'Almoxarifado-Agosto_2021'!L117</f>
        <v>0</v>
      </c>
      <c r="D117" s="40" t="str">
        <f t="shared" si="18"/>
        <v>-</v>
      </c>
      <c r="E117" s="35">
        <f>'Almoxarifado-Agosto_2021'!N117</f>
        <v>0</v>
      </c>
      <c r="F117" s="41"/>
      <c r="G117" s="42"/>
      <c r="H117" s="40">
        <f t="shared" si="19"/>
        <v>0</v>
      </c>
      <c r="I117" s="41"/>
      <c r="J117" s="42"/>
      <c r="K117" s="58">
        <f t="shared" si="20"/>
        <v>0</v>
      </c>
      <c r="L117" s="59">
        <f t="shared" si="21"/>
        <v>0</v>
      </c>
      <c r="M117" s="40" t="str">
        <f t="shared" si="22"/>
        <v>-</v>
      </c>
      <c r="N117" s="40">
        <f t="shared" si="23"/>
        <v>0</v>
      </c>
    </row>
    <row r="118" spans="1:14" s="4" customFormat="1" ht="14.25">
      <c r="A118" s="38" t="s">
        <v>113</v>
      </c>
      <c r="B118" s="39" t="s">
        <v>72</v>
      </c>
      <c r="C118" s="34">
        <f>'Almoxarifado-Agosto_2021'!L118</f>
        <v>800</v>
      </c>
      <c r="D118" s="40">
        <f t="shared" si="18"/>
        <v>1.27</v>
      </c>
      <c r="E118" s="35">
        <f>'Almoxarifado-Agosto_2021'!N118</f>
        <v>1016</v>
      </c>
      <c r="F118" s="41"/>
      <c r="G118" s="42"/>
      <c r="H118" s="40">
        <f t="shared" si="19"/>
        <v>0</v>
      </c>
      <c r="I118" s="41">
        <v>64</v>
      </c>
      <c r="J118" s="42">
        <v>1.27</v>
      </c>
      <c r="K118" s="58">
        <f t="shared" si="20"/>
        <v>81.28</v>
      </c>
      <c r="L118" s="59">
        <f t="shared" si="21"/>
        <v>736</v>
      </c>
      <c r="M118" s="40">
        <f t="shared" si="22"/>
        <v>1.27</v>
      </c>
      <c r="N118" s="40">
        <f t="shared" si="23"/>
        <v>934.72</v>
      </c>
    </row>
    <row r="119" spans="1:14" s="4" customFormat="1" ht="14.25">
      <c r="A119" s="38" t="s">
        <v>114</v>
      </c>
      <c r="B119" s="39" t="s">
        <v>115</v>
      </c>
      <c r="C119" s="34">
        <f>'Almoxarifado-Agosto_2021'!L119</f>
        <v>1</v>
      </c>
      <c r="D119" s="40">
        <f t="shared" si="18"/>
        <v>12.55</v>
      </c>
      <c r="E119" s="35">
        <f>'Almoxarifado-Agosto_2021'!N119</f>
        <v>12.55</v>
      </c>
      <c r="F119" s="41"/>
      <c r="G119" s="42"/>
      <c r="H119" s="40">
        <f t="shared" si="19"/>
        <v>0</v>
      </c>
      <c r="I119" s="41"/>
      <c r="J119" s="42"/>
      <c r="K119" s="58">
        <f t="shared" si="20"/>
        <v>0</v>
      </c>
      <c r="L119" s="59">
        <f t="shared" si="21"/>
        <v>1</v>
      </c>
      <c r="M119" s="40">
        <f t="shared" si="22"/>
        <v>12.55</v>
      </c>
      <c r="N119" s="40">
        <f t="shared" si="23"/>
        <v>12.55</v>
      </c>
    </row>
    <row r="120" spans="1:14" s="4" customFormat="1" ht="14.25">
      <c r="A120" s="38" t="s">
        <v>116</v>
      </c>
      <c r="B120" s="39" t="s">
        <v>115</v>
      </c>
      <c r="C120" s="34">
        <f>'Almoxarifado-Agosto_2021'!L120</f>
        <v>0</v>
      </c>
      <c r="D120" s="40" t="str">
        <f t="shared" si="18"/>
        <v>-</v>
      </c>
      <c r="E120" s="35">
        <f>'Almoxarifado-Agosto_2021'!N120</f>
        <v>0</v>
      </c>
      <c r="F120" s="41"/>
      <c r="G120" s="42"/>
      <c r="H120" s="40">
        <f t="shared" si="19"/>
        <v>0</v>
      </c>
      <c r="I120" s="41"/>
      <c r="J120" s="42"/>
      <c r="K120" s="58">
        <f t="shared" si="20"/>
        <v>0</v>
      </c>
      <c r="L120" s="59">
        <f t="shared" si="21"/>
        <v>0</v>
      </c>
      <c r="M120" s="40" t="str">
        <f t="shared" si="22"/>
        <v>-</v>
      </c>
      <c r="N120" s="40">
        <f t="shared" si="23"/>
        <v>0</v>
      </c>
    </row>
    <row r="121" spans="1:14" s="4" customFormat="1" ht="15">
      <c r="A121" s="43" t="s">
        <v>117</v>
      </c>
      <c r="B121" s="39" t="s">
        <v>72</v>
      </c>
      <c r="C121" s="34">
        <f>'Almoxarifado-Agosto_2021'!L121</f>
        <v>3</v>
      </c>
      <c r="D121" s="40">
        <f t="shared" si="18"/>
        <v>28.9</v>
      </c>
      <c r="E121" s="35">
        <f>'Almoxarifado-Agosto_2021'!N121</f>
        <v>86.7</v>
      </c>
      <c r="F121" s="41"/>
      <c r="G121" s="42"/>
      <c r="H121" s="45">
        <f t="shared" si="19"/>
        <v>0</v>
      </c>
      <c r="I121" s="41"/>
      <c r="J121" s="42"/>
      <c r="K121" s="60">
        <f t="shared" si="20"/>
        <v>0</v>
      </c>
      <c r="L121" s="59">
        <f t="shared" si="21"/>
        <v>3</v>
      </c>
      <c r="M121" s="40">
        <f t="shared" si="22"/>
        <v>28.9</v>
      </c>
      <c r="N121" s="45">
        <f t="shared" si="23"/>
        <v>86.7</v>
      </c>
    </row>
    <row r="122" spans="1:14" s="4" customFormat="1" ht="15">
      <c r="A122" s="84" t="s">
        <v>206</v>
      </c>
      <c r="B122" s="65"/>
      <c r="C122" s="66"/>
      <c r="D122" s="65"/>
      <c r="E122" s="64">
        <f>SUM(E114:E121)</f>
        <v>1710.26</v>
      </c>
      <c r="F122" s="66"/>
      <c r="G122" s="66"/>
      <c r="H122" s="64">
        <f>SUM(H114:H121)</f>
        <v>0</v>
      </c>
      <c r="I122" s="66"/>
      <c r="J122" s="66"/>
      <c r="K122" s="64">
        <f>SUM(K114:K121)</f>
        <v>107.15</v>
      </c>
      <c r="L122" s="96"/>
      <c r="M122" s="109"/>
      <c r="N122" s="64">
        <f>SUM(N114:N121)</f>
        <v>1603.1100000000001</v>
      </c>
    </row>
    <row r="123" spans="1:14" s="3" customFormat="1" ht="5.25">
      <c r="A123" s="19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110"/>
      <c r="M123" s="85"/>
      <c r="N123" s="85"/>
    </row>
    <row r="124" spans="1:14" s="4" customFormat="1" ht="15">
      <c r="A124" s="21"/>
      <c r="B124" s="86"/>
      <c r="C124" s="88" t="s">
        <v>5</v>
      </c>
      <c r="D124" s="88"/>
      <c r="E124" s="88"/>
      <c r="F124" s="89" t="s">
        <v>6</v>
      </c>
      <c r="G124" s="89"/>
      <c r="H124" s="89"/>
      <c r="I124" s="89" t="s">
        <v>7</v>
      </c>
      <c r="J124" s="89"/>
      <c r="K124" s="89"/>
      <c r="L124" s="111" t="s">
        <v>8</v>
      </c>
      <c r="M124" s="111"/>
      <c r="N124" s="111"/>
    </row>
    <row r="125" spans="1:14" s="4" customFormat="1" ht="60">
      <c r="A125" s="24" t="s">
        <v>9</v>
      </c>
      <c r="B125" s="90" t="s">
        <v>10</v>
      </c>
      <c r="C125" s="91" t="s">
        <v>11</v>
      </c>
      <c r="D125" s="27" t="s">
        <v>12</v>
      </c>
      <c r="E125" s="27" t="s">
        <v>13</v>
      </c>
      <c r="F125" s="91" t="s">
        <v>11</v>
      </c>
      <c r="G125" s="27" t="s">
        <v>12</v>
      </c>
      <c r="H125" s="27" t="s">
        <v>13</v>
      </c>
      <c r="I125" s="91" t="s">
        <v>11</v>
      </c>
      <c r="J125" s="27" t="s">
        <v>12</v>
      </c>
      <c r="K125" s="27" t="s">
        <v>13</v>
      </c>
      <c r="L125" s="112" t="s">
        <v>11</v>
      </c>
      <c r="M125" s="27" t="s">
        <v>12</v>
      </c>
      <c r="N125" s="28" t="s">
        <v>13</v>
      </c>
    </row>
    <row r="126" s="3" customFormat="1" ht="5.25"/>
    <row r="127" spans="1:14" s="4" customFormat="1" ht="15">
      <c r="A127" s="82" t="s">
        <v>207</v>
      </c>
      <c r="B127" s="83"/>
      <c r="C127" s="83"/>
      <c r="D127" s="83"/>
      <c r="E127" s="83"/>
      <c r="F127" s="83"/>
      <c r="G127" s="83"/>
      <c r="H127" s="83"/>
      <c r="I127" s="83"/>
      <c r="J127" s="108"/>
      <c r="K127" s="102">
        <v>5759</v>
      </c>
      <c r="L127" s="103" t="s">
        <v>15</v>
      </c>
      <c r="M127" s="103"/>
      <c r="N127" s="104">
        <v>343</v>
      </c>
    </row>
    <row r="128" spans="1:14" s="4" customFormat="1" ht="14.25">
      <c r="A128" s="92" t="s">
        <v>168</v>
      </c>
      <c r="B128" s="93" t="s">
        <v>18</v>
      </c>
      <c r="C128" s="34">
        <f>'Almoxarifado-Agosto_2021'!L128</f>
        <v>0</v>
      </c>
      <c r="D128" s="35" t="str">
        <f aca="true" t="shared" si="24" ref="D128:D140">_xlfn.IFERROR(ROUND(E128/C128,2),"-")</f>
        <v>-</v>
      </c>
      <c r="E128" s="94">
        <f>'Almoxarifado-Agosto_2021'!N128</f>
        <v>0</v>
      </c>
      <c r="F128" s="36"/>
      <c r="G128" s="37"/>
      <c r="H128" s="35">
        <f aca="true" t="shared" si="25" ref="H128:H140">F128*G128</f>
        <v>0</v>
      </c>
      <c r="I128" s="36"/>
      <c r="J128" s="37"/>
      <c r="K128" s="56">
        <f aca="true" t="shared" si="26" ref="K128:K140">I128*J128</f>
        <v>0</v>
      </c>
      <c r="L128" s="57">
        <f aca="true" t="shared" si="27" ref="L128:L140">C128+F128-I128</f>
        <v>0</v>
      </c>
      <c r="M128" s="35" t="str">
        <f aca="true" t="shared" si="28" ref="M128:M140">_xlfn.IFERROR(ROUND(N128/L128,2),"-")</f>
        <v>-</v>
      </c>
      <c r="N128" s="35">
        <f aca="true" t="shared" si="29" ref="N128:N140">E128+H128-K128</f>
        <v>0</v>
      </c>
    </row>
    <row r="129" spans="1:14" s="4" customFormat="1" ht="14.25">
      <c r="A129" s="87" t="s">
        <v>191</v>
      </c>
      <c r="B129" s="113" t="s">
        <v>18</v>
      </c>
      <c r="C129" s="34">
        <f>'Almoxarifado-Agosto_2021'!L129</f>
        <v>4</v>
      </c>
      <c r="D129" s="40">
        <f t="shared" si="24"/>
        <v>11.99</v>
      </c>
      <c r="E129" s="94">
        <f>'Almoxarifado-Agosto_2021'!N129</f>
        <v>47.96</v>
      </c>
      <c r="F129" s="41"/>
      <c r="G129" s="42"/>
      <c r="H129" s="40">
        <f t="shared" si="25"/>
        <v>0</v>
      </c>
      <c r="I129" s="41"/>
      <c r="J129" s="42"/>
      <c r="K129" s="58">
        <f t="shared" si="26"/>
        <v>0</v>
      </c>
      <c r="L129" s="59">
        <f t="shared" si="27"/>
        <v>4</v>
      </c>
      <c r="M129" s="40">
        <f t="shared" si="28"/>
        <v>11.99</v>
      </c>
      <c r="N129" s="40">
        <f t="shared" si="29"/>
        <v>47.96</v>
      </c>
    </row>
    <row r="130" spans="1:14" s="4" customFormat="1" ht="14.25">
      <c r="A130" s="87" t="s">
        <v>192</v>
      </c>
      <c r="B130" s="113" t="s">
        <v>18</v>
      </c>
      <c r="C130" s="34">
        <f>'Almoxarifado-Agosto_2021'!L130</f>
        <v>24</v>
      </c>
      <c r="D130" s="40">
        <f t="shared" si="24"/>
        <v>11.99</v>
      </c>
      <c r="E130" s="94">
        <f>'Almoxarifado-Agosto_2021'!N130</f>
        <v>287.76</v>
      </c>
      <c r="F130" s="41"/>
      <c r="G130" s="42"/>
      <c r="H130" s="40">
        <f t="shared" si="25"/>
        <v>0</v>
      </c>
      <c r="I130" s="41"/>
      <c r="J130" s="42"/>
      <c r="K130" s="58">
        <f t="shared" si="26"/>
        <v>0</v>
      </c>
      <c r="L130" s="59">
        <f t="shared" si="27"/>
        <v>24</v>
      </c>
      <c r="M130" s="40">
        <f t="shared" si="28"/>
        <v>11.99</v>
      </c>
      <c r="N130" s="40">
        <f t="shared" si="29"/>
        <v>287.76</v>
      </c>
    </row>
    <row r="131" spans="1:14" s="4" customFormat="1" ht="14.25">
      <c r="A131" s="38" t="s">
        <v>120</v>
      </c>
      <c r="B131" s="39" t="s">
        <v>121</v>
      </c>
      <c r="C131" s="34">
        <f>'Almoxarifado-Agosto_2021'!L131</f>
        <v>0</v>
      </c>
      <c r="D131" s="40" t="str">
        <f t="shared" si="24"/>
        <v>-</v>
      </c>
      <c r="E131" s="94">
        <f>'Almoxarifado-Agosto_2021'!N131</f>
        <v>0</v>
      </c>
      <c r="F131" s="41"/>
      <c r="G131" s="42"/>
      <c r="H131" s="40">
        <f t="shared" si="25"/>
        <v>0</v>
      </c>
      <c r="I131" s="41"/>
      <c r="J131" s="42"/>
      <c r="K131" s="58">
        <f t="shared" si="26"/>
        <v>0</v>
      </c>
      <c r="L131" s="59">
        <f t="shared" si="27"/>
        <v>0</v>
      </c>
      <c r="M131" s="40" t="str">
        <f t="shared" si="28"/>
        <v>-</v>
      </c>
      <c r="N131" s="40">
        <f t="shared" si="29"/>
        <v>0</v>
      </c>
    </row>
    <row r="132" spans="1:14" s="4" customFormat="1" ht="14.25">
      <c r="A132" s="114" t="s">
        <v>122</v>
      </c>
      <c r="B132" s="39" t="s">
        <v>18</v>
      </c>
      <c r="C132" s="34">
        <v>0</v>
      </c>
      <c r="D132" s="40" t="str">
        <f t="shared" si="24"/>
        <v>-</v>
      </c>
      <c r="E132" s="94">
        <f>'Almoxarifado-Agosto_2021'!N132</f>
        <v>0</v>
      </c>
      <c r="F132" s="41">
        <v>15</v>
      </c>
      <c r="G132" s="42">
        <v>15.8</v>
      </c>
      <c r="H132" s="40">
        <f t="shared" si="25"/>
        <v>237</v>
      </c>
      <c r="I132" s="41"/>
      <c r="J132" s="42"/>
      <c r="K132" s="58">
        <f t="shared" si="26"/>
        <v>0</v>
      </c>
      <c r="L132" s="59">
        <f t="shared" si="27"/>
        <v>15</v>
      </c>
      <c r="M132" s="40">
        <f t="shared" si="28"/>
        <v>15.8</v>
      </c>
      <c r="N132" s="40">
        <f>E132+H132-K132</f>
        <v>237</v>
      </c>
    </row>
    <row r="133" spans="1:14" s="4" customFormat="1" ht="14.25">
      <c r="A133" s="38" t="s">
        <v>123</v>
      </c>
      <c r="B133" s="39" t="s">
        <v>18</v>
      </c>
      <c r="C133" s="34">
        <f>'Almoxarifado-Agosto_2021'!L133</f>
        <v>0</v>
      </c>
      <c r="D133" s="40" t="str">
        <f t="shared" si="24"/>
        <v>-</v>
      </c>
      <c r="E133" s="94">
        <f>'Almoxarifado-Agosto_2021'!N133</f>
        <v>0</v>
      </c>
      <c r="F133" s="41"/>
      <c r="G133" s="42"/>
      <c r="H133" s="40">
        <f t="shared" si="25"/>
        <v>0</v>
      </c>
      <c r="I133" s="41"/>
      <c r="J133" s="42"/>
      <c r="K133" s="58">
        <f t="shared" si="26"/>
        <v>0</v>
      </c>
      <c r="L133" s="59">
        <f t="shared" si="27"/>
        <v>0</v>
      </c>
      <c r="M133" s="40" t="str">
        <f t="shared" si="28"/>
        <v>-</v>
      </c>
      <c r="N133" s="40">
        <f t="shared" si="29"/>
        <v>0</v>
      </c>
    </row>
    <row r="134" spans="1:14" s="4" customFormat="1" ht="14.25">
      <c r="A134" s="38" t="s">
        <v>124</v>
      </c>
      <c r="B134" s="39" t="s">
        <v>18</v>
      </c>
      <c r="C134" s="34">
        <f>'Almoxarifado-Agosto_2021'!L134</f>
        <v>4</v>
      </c>
      <c r="D134" s="40">
        <f t="shared" si="24"/>
        <v>2.95</v>
      </c>
      <c r="E134" s="94">
        <f>'Almoxarifado-Agosto_2021'!N134</f>
        <v>11.799999999999997</v>
      </c>
      <c r="F134" s="41"/>
      <c r="G134" s="42"/>
      <c r="H134" s="40">
        <f t="shared" si="25"/>
        <v>0</v>
      </c>
      <c r="I134" s="41"/>
      <c r="J134" s="42"/>
      <c r="K134" s="58">
        <f t="shared" si="26"/>
        <v>0</v>
      </c>
      <c r="L134" s="59">
        <f t="shared" si="27"/>
        <v>4</v>
      </c>
      <c r="M134" s="40">
        <f t="shared" si="28"/>
        <v>2.95</v>
      </c>
      <c r="N134" s="40">
        <f t="shared" si="29"/>
        <v>11.799999999999997</v>
      </c>
    </row>
    <row r="135" spans="1:14" s="4" customFormat="1" ht="14.25">
      <c r="A135" s="38" t="s">
        <v>125</v>
      </c>
      <c r="B135" s="39" t="s">
        <v>18</v>
      </c>
      <c r="C135" s="34">
        <f>'Almoxarifado-Agosto_2021'!L135</f>
        <v>13</v>
      </c>
      <c r="D135" s="40">
        <f t="shared" si="24"/>
        <v>1.75</v>
      </c>
      <c r="E135" s="94">
        <f>'Almoxarifado-Agosto_2021'!N135</f>
        <v>22.75</v>
      </c>
      <c r="F135" s="41"/>
      <c r="G135" s="42"/>
      <c r="H135" s="40">
        <f t="shared" si="25"/>
        <v>0</v>
      </c>
      <c r="I135" s="41"/>
      <c r="J135" s="42"/>
      <c r="K135" s="58">
        <f t="shared" si="26"/>
        <v>0</v>
      </c>
      <c r="L135" s="59">
        <f t="shared" si="27"/>
        <v>13</v>
      </c>
      <c r="M135" s="40">
        <f t="shared" si="28"/>
        <v>1.75</v>
      </c>
      <c r="N135" s="40">
        <f t="shared" si="29"/>
        <v>22.75</v>
      </c>
    </row>
    <row r="136" spans="1:14" s="4" customFormat="1" ht="14.25">
      <c r="A136" s="38" t="s">
        <v>126</v>
      </c>
      <c r="B136" s="39" t="s">
        <v>18</v>
      </c>
      <c r="C136" s="34">
        <f>'Almoxarifado-Agosto_2021'!L136</f>
        <v>1</v>
      </c>
      <c r="D136" s="40">
        <f t="shared" si="24"/>
        <v>24.5</v>
      </c>
      <c r="E136" s="94">
        <f>'Almoxarifado-Agosto_2021'!N136</f>
        <v>24.5</v>
      </c>
      <c r="F136" s="41"/>
      <c r="G136" s="42"/>
      <c r="H136" s="40">
        <f t="shared" si="25"/>
        <v>0</v>
      </c>
      <c r="I136" s="41"/>
      <c r="J136" s="42"/>
      <c r="K136" s="58">
        <f t="shared" si="26"/>
        <v>0</v>
      </c>
      <c r="L136" s="59">
        <f t="shared" si="27"/>
        <v>1</v>
      </c>
      <c r="M136" s="40">
        <f t="shared" si="28"/>
        <v>24.5</v>
      </c>
      <c r="N136" s="40">
        <f t="shared" si="29"/>
        <v>24.5</v>
      </c>
    </row>
    <row r="137" spans="1:14" s="4" customFormat="1" ht="14.25">
      <c r="A137" s="38" t="s">
        <v>127</v>
      </c>
      <c r="B137" s="39" t="s">
        <v>18</v>
      </c>
      <c r="C137" s="34">
        <f>'Almoxarifado-Agosto_2021'!L137</f>
        <v>1</v>
      </c>
      <c r="D137" s="40">
        <f t="shared" si="24"/>
        <v>22.99</v>
      </c>
      <c r="E137" s="94">
        <f>'Almoxarifado-Agosto_2021'!N137</f>
        <v>22.99</v>
      </c>
      <c r="F137" s="41"/>
      <c r="G137" s="42"/>
      <c r="H137" s="40">
        <f t="shared" si="25"/>
        <v>0</v>
      </c>
      <c r="I137" s="41"/>
      <c r="J137" s="42"/>
      <c r="K137" s="58">
        <f t="shared" si="26"/>
        <v>0</v>
      </c>
      <c r="L137" s="59">
        <f t="shared" si="27"/>
        <v>1</v>
      </c>
      <c r="M137" s="40">
        <f t="shared" si="28"/>
        <v>22.99</v>
      </c>
      <c r="N137" s="40">
        <f t="shared" si="29"/>
        <v>22.99</v>
      </c>
    </row>
    <row r="138" spans="1:14" s="4" customFormat="1" ht="14.25">
      <c r="A138" s="38" t="s">
        <v>128</v>
      </c>
      <c r="B138" s="39" t="s">
        <v>72</v>
      </c>
      <c r="C138" s="34">
        <f>'Almoxarifado-Agosto_2021'!L138</f>
        <v>13</v>
      </c>
      <c r="D138" s="40">
        <f t="shared" si="24"/>
        <v>2.85</v>
      </c>
      <c r="E138" s="94">
        <f>'Almoxarifado-Agosto_2021'!N138</f>
        <v>37.05</v>
      </c>
      <c r="F138" s="41"/>
      <c r="G138" s="42"/>
      <c r="H138" s="40">
        <f t="shared" si="25"/>
        <v>0</v>
      </c>
      <c r="I138" s="41"/>
      <c r="J138" s="42"/>
      <c r="K138" s="58">
        <f t="shared" si="26"/>
        <v>0</v>
      </c>
      <c r="L138" s="59">
        <f t="shared" si="27"/>
        <v>13</v>
      </c>
      <c r="M138" s="40">
        <f t="shared" si="28"/>
        <v>2.85</v>
      </c>
      <c r="N138" s="40">
        <f t="shared" si="29"/>
        <v>37.05</v>
      </c>
    </row>
    <row r="139" spans="1:14" s="4" customFormat="1" ht="14.25">
      <c r="A139" s="38" t="s">
        <v>129</v>
      </c>
      <c r="B139" s="39" t="s">
        <v>18</v>
      </c>
      <c r="C139" s="34">
        <f>'Almoxarifado-Agosto_2021'!L139</f>
        <v>0</v>
      </c>
      <c r="D139" s="40" t="str">
        <f t="shared" si="24"/>
        <v>-</v>
      </c>
      <c r="E139" s="94">
        <f>'Almoxarifado-Agosto_2021'!N139</f>
        <v>0</v>
      </c>
      <c r="F139" s="41"/>
      <c r="G139" s="42"/>
      <c r="H139" s="40">
        <f t="shared" si="25"/>
        <v>0</v>
      </c>
      <c r="I139" s="41"/>
      <c r="J139" s="42"/>
      <c r="K139" s="58">
        <f t="shared" si="26"/>
        <v>0</v>
      </c>
      <c r="L139" s="59">
        <f t="shared" si="27"/>
        <v>0</v>
      </c>
      <c r="M139" s="40" t="str">
        <f t="shared" si="28"/>
        <v>-</v>
      </c>
      <c r="N139" s="40">
        <f t="shared" si="29"/>
        <v>0</v>
      </c>
    </row>
    <row r="140" spans="1:14" s="4" customFormat="1" ht="14.25">
      <c r="A140" s="43" t="s">
        <v>130</v>
      </c>
      <c r="B140" s="44" t="s">
        <v>72</v>
      </c>
      <c r="C140" s="115">
        <f>'Almoxarifado-Agosto_2021'!L140</f>
        <v>7</v>
      </c>
      <c r="D140" s="45">
        <f t="shared" si="24"/>
        <v>2.2</v>
      </c>
      <c r="E140" s="116">
        <f>'Almoxarifado-Agosto_2021'!N140</f>
        <v>15.400000000000002</v>
      </c>
      <c r="F140" s="117"/>
      <c r="G140" s="118"/>
      <c r="H140" s="45">
        <f t="shared" si="25"/>
        <v>0</v>
      </c>
      <c r="I140" s="117"/>
      <c r="J140" s="118"/>
      <c r="K140" s="60">
        <f t="shared" si="26"/>
        <v>0</v>
      </c>
      <c r="L140" s="61">
        <f t="shared" si="27"/>
        <v>7</v>
      </c>
      <c r="M140" s="45">
        <f t="shared" si="28"/>
        <v>2.2</v>
      </c>
      <c r="N140" s="45">
        <f t="shared" si="29"/>
        <v>15.400000000000002</v>
      </c>
    </row>
    <row r="141" spans="1:14" s="4" customFormat="1" ht="15">
      <c r="A141" s="46"/>
      <c r="B141" s="47"/>
      <c r="C141" s="119"/>
      <c r="D141" s="48"/>
      <c r="E141" s="120"/>
      <c r="F141" s="121"/>
      <c r="G141" s="122"/>
      <c r="H141" s="48"/>
      <c r="I141" s="121"/>
      <c r="J141" s="122"/>
      <c r="K141" s="62"/>
      <c r="L141" s="63"/>
      <c r="M141" s="48"/>
      <c r="N141" s="48"/>
    </row>
    <row r="142" spans="1:14" s="4" customFormat="1" ht="15.75">
      <c r="A142" s="123" t="s">
        <v>131</v>
      </c>
      <c r="B142" s="65"/>
      <c r="C142" s="86"/>
      <c r="D142" s="65"/>
      <c r="E142" s="64">
        <f>SUM(E128:E141)</f>
        <v>470.21</v>
      </c>
      <c r="F142" s="66"/>
      <c r="G142" s="66"/>
      <c r="H142" s="64">
        <f>SUM(H128:H141)</f>
        <v>237</v>
      </c>
      <c r="I142" s="66"/>
      <c r="J142" s="66"/>
      <c r="K142" s="64">
        <f>SUM(K128:K141)</f>
        <v>0</v>
      </c>
      <c r="L142" s="106"/>
      <c r="M142" s="66"/>
      <c r="N142" s="64">
        <f>SUM(N128:N141)</f>
        <v>707.2099999999999</v>
      </c>
    </row>
    <row r="143" spans="1:14" s="3" customFormat="1" ht="6">
      <c r="A143" s="19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110"/>
      <c r="M143" s="85"/>
      <c r="N143" s="85"/>
    </row>
    <row r="144" spans="1:14" s="4" customFormat="1" ht="15">
      <c r="A144" s="21"/>
      <c r="B144" s="86"/>
      <c r="C144" s="72" t="s">
        <v>5</v>
      </c>
      <c r="D144" s="72"/>
      <c r="E144" s="72"/>
      <c r="F144" s="72" t="s">
        <v>6</v>
      </c>
      <c r="G144" s="72"/>
      <c r="H144" s="72"/>
      <c r="I144" s="72" t="s">
        <v>7</v>
      </c>
      <c r="J144" s="72"/>
      <c r="K144" s="72"/>
      <c r="L144" s="72" t="s">
        <v>8</v>
      </c>
      <c r="M144" s="72"/>
      <c r="N144" s="72"/>
    </row>
    <row r="145" spans="1:14" s="4" customFormat="1" ht="60">
      <c r="A145" s="24" t="s">
        <v>9</v>
      </c>
      <c r="B145" s="25" t="s">
        <v>10</v>
      </c>
      <c r="C145" s="26" t="s">
        <v>11</v>
      </c>
      <c r="D145" s="27" t="s">
        <v>12</v>
      </c>
      <c r="E145" s="28" t="s">
        <v>13</v>
      </c>
      <c r="F145" s="26" t="s">
        <v>11</v>
      </c>
      <c r="G145" s="27" t="s">
        <v>12</v>
      </c>
      <c r="H145" s="28" t="s">
        <v>13</v>
      </c>
      <c r="I145" s="26" t="s">
        <v>11</v>
      </c>
      <c r="J145" s="27" t="s">
        <v>12</v>
      </c>
      <c r="K145" s="28" t="s">
        <v>13</v>
      </c>
      <c r="L145" s="50" t="s">
        <v>11</v>
      </c>
      <c r="M145" s="27" t="s">
        <v>12</v>
      </c>
      <c r="N145" s="28" t="s">
        <v>13</v>
      </c>
    </row>
    <row r="146" s="3" customFormat="1" ht="5.25"/>
    <row r="147" spans="1:14" s="4" customFormat="1" ht="15">
      <c r="A147" s="82" t="s">
        <v>208</v>
      </c>
      <c r="B147" s="83"/>
      <c r="C147" s="83"/>
      <c r="D147" s="83"/>
      <c r="E147" s="83"/>
      <c r="F147" s="83"/>
      <c r="G147" s="83"/>
      <c r="H147" s="83"/>
      <c r="I147" s="83"/>
      <c r="J147" s="108"/>
      <c r="K147" s="102">
        <v>5755</v>
      </c>
      <c r="L147" s="103" t="s">
        <v>15</v>
      </c>
      <c r="M147" s="103"/>
      <c r="N147" s="104">
        <v>343</v>
      </c>
    </row>
    <row r="148" spans="1:14" s="4" customFormat="1" ht="28.5">
      <c r="A148" s="32" t="s">
        <v>169</v>
      </c>
      <c r="B148" s="33" t="s">
        <v>18</v>
      </c>
      <c r="C148" s="34">
        <f>'Almoxarifado-Agosto_2021'!L147</f>
        <v>1</v>
      </c>
      <c r="D148" s="35">
        <f>_xlfn.IFERROR(ROUND(E148/C148,2),"-")</f>
        <v>79.99</v>
      </c>
      <c r="E148" s="94">
        <f>'Almoxarifado-Agosto_2021'!N147</f>
        <v>79.99</v>
      </c>
      <c r="F148" s="36"/>
      <c r="G148" s="37"/>
      <c r="H148" s="35">
        <f>F148*G148</f>
        <v>0</v>
      </c>
      <c r="I148" s="36"/>
      <c r="J148" s="37"/>
      <c r="K148" s="56">
        <f>I148*J148</f>
        <v>0</v>
      </c>
      <c r="L148" s="57">
        <f>C148+F148-I148</f>
        <v>1</v>
      </c>
      <c r="M148" s="35">
        <f>_xlfn.IFERROR(ROUND(N148/L148,2),"-")</f>
        <v>79.99</v>
      </c>
      <c r="N148" s="35">
        <f>E148+H148-K148</f>
        <v>79.99</v>
      </c>
    </row>
    <row r="149" spans="1:14" s="4" customFormat="1" ht="28.5">
      <c r="A149" s="38" t="s">
        <v>134</v>
      </c>
      <c r="B149" s="39" t="s">
        <v>18</v>
      </c>
      <c r="C149" s="34">
        <f>'Almoxarifado-Agosto_2021'!L148</f>
        <v>0</v>
      </c>
      <c r="D149" s="40" t="str">
        <f>_xlfn.IFERROR(ROUND(E149/C149,2),"-")</f>
        <v>-</v>
      </c>
      <c r="E149" s="94">
        <f>'Almoxarifado-Agosto_2021'!N148</f>
        <v>0</v>
      </c>
      <c r="F149" s="41"/>
      <c r="G149" s="42"/>
      <c r="H149" s="40">
        <f>F149*G149</f>
        <v>0</v>
      </c>
      <c r="I149" s="41"/>
      <c r="J149" s="42"/>
      <c r="K149" s="58">
        <f>I149*J149</f>
        <v>0</v>
      </c>
      <c r="L149" s="59">
        <f>C149+F149-I149</f>
        <v>0</v>
      </c>
      <c r="M149" s="40" t="str">
        <f>_xlfn.IFERROR(ROUND(N149/L149,2),"-")</f>
        <v>-</v>
      </c>
      <c r="N149" s="40">
        <f>E149+H149-K149</f>
        <v>0</v>
      </c>
    </row>
    <row r="150" spans="1:14" s="4" customFormat="1" ht="28.5">
      <c r="A150" s="43" t="s">
        <v>135</v>
      </c>
      <c r="B150" s="39" t="s">
        <v>18</v>
      </c>
      <c r="C150" s="34">
        <f>'Almoxarifado-Agosto_2021'!L149</f>
        <v>0</v>
      </c>
      <c r="D150" s="40" t="str">
        <f>_xlfn.IFERROR(ROUND(E150/C150,2),"-")</f>
        <v>-</v>
      </c>
      <c r="E150" s="94">
        <f>'Almoxarifado-Agosto_2021'!N149</f>
        <v>0</v>
      </c>
      <c r="F150" s="41"/>
      <c r="G150" s="42"/>
      <c r="H150" s="45">
        <f>F150*G150</f>
        <v>0</v>
      </c>
      <c r="I150" s="41"/>
      <c r="J150" s="42"/>
      <c r="K150" s="60">
        <f>I150*J150</f>
        <v>0</v>
      </c>
      <c r="L150" s="59">
        <f>C150+F150-I150</f>
        <v>0</v>
      </c>
      <c r="M150" s="40" t="str">
        <f>_xlfn.IFERROR(ROUND(N150/L150,2),"-")</f>
        <v>-</v>
      </c>
      <c r="N150" s="45">
        <f>E150+H150-K150</f>
        <v>0</v>
      </c>
    </row>
    <row r="151" spans="1:14" s="4" customFormat="1" ht="15">
      <c r="A151" s="64" t="s">
        <v>136</v>
      </c>
      <c r="B151" s="65"/>
      <c r="C151" s="86"/>
      <c r="D151" s="65"/>
      <c r="E151" s="64">
        <f>SUM(E148:E150)</f>
        <v>79.99</v>
      </c>
      <c r="F151" s="66"/>
      <c r="G151" s="66"/>
      <c r="H151" s="64">
        <f>SUM(H148:H150)</f>
        <v>0</v>
      </c>
      <c r="I151" s="66"/>
      <c r="J151" s="66"/>
      <c r="K151" s="64">
        <f>SUM(K148:K150)</f>
        <v>0</v>
      </c>
      <c r="L151" s="106"/>
      <c r="M151" s="66"/>
      <c r="N151" s="64">
        <f>SUM(N148:N150)</f>
        <v>79.99</v>
      </c>
    </row>
    <row r="152" spans="1:14" s="3" customFormat="1" ht="5.25">
      <c r="A152" s="19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110"/>
      <c r="M152" s="85"/>
      <c r="N152" s="85"/>
    </row>
    <row r="153" spans="1:14" s="4" customFormat="1" ht="15">
      <c r="A153" s="21"/>
      <c r="B153" s="86"/>
      <c r="C153" s="72" t="s">
        <v>5</v>
      </c>
      <c r="D153" s="72"/>
      <c r="E153" s="72"/>
      <c r="F153" s="72" t="s">
        <v>6</v>
      </c>
      <c r="G153" s="72"/>
      <c r="H153" s="72"/>
      <c r="I153" s="72" t="s">
        <v>7</v>
      </c>
      <c r="J153" s="72"/>
      <c r="K153" s="72"/>
      <c r="L153" s="72" t="s">
        <v>8</v>
      </c>
      <c r="M153" s="72"/>
      <c r="N153" s="72"/>
    </row>
    <row r="154" spans="1:14" s="4" customFormat="1" ht="60">
      <c r="A154" s="24" t="s">
        <v>9</v>
      </c>
      <c r="B154" s="25" t="s">
        <v>10</v>
      </c>
      <c r="C154" s="26" t="s">
        <v>11</v>
      </c>
      <c r="D154" s="27" t="s">
        <v>12</v>
      </c>
      <c r="E154" s="28" t="s">
        <v>13</v>
      </c>
      <c r="F154" s="26" t="s">
        <v>11</v>
      </c>
      <c r="G154" s="27" t="s">
        <v>12</v>
      </c>
      <c r="H154" s="28" t="s">
        <v>13</v>
      </c>
      <c r="I154" s="26" t="s">
        <v>11</v>
      </c>
      <c r="J154" s="27" t="s">
        <v>12</v>
      </c>
      <c r="K154" s="28" t="s">
        <v>13</v>
      </c>
      <c r="L154" s="50" t="s">
        <v>11</v>
      </c>
      <c r="M154" s="27" t="s">
        <v>12</v>
      </c>
      <c r="N154" s="28" t="s">
        <v>13</v>
      </c>
    </row>
    <row r="155" s="3" customFormat="1" ht="5.25"/>
    <row r="156" spans="1:14" s="4" customFormat="1" ht="15">
      <c r="A156" s="82" t="s">
        <v>209</v>
      </c>
      <c r="B156" s="83"/>
      <c r="C156" s="83"/>
      <c r="D156" s="83"/>
      <c r="E156" s="83"/>
      <c r="F156" s="83"/>
      <c r="G156" s="83"/>
      <c r="H156" s="83"/>
      <c r="I156" s="83"/>
      <c r="J156" s="108"/>
      <c r="K156" s="102">
        <v>5766</v>
      </c>
      <c r="L156" s="103" t="s">
        <v>15</v>
      </c>
      <c r="M156" s="103"/>
      <c r="N156" s="104">
        <v>343</v>
      </c>
    </row>
    <row r="157" spans="1:14" s="4" customFormat="1" ht="28.5">
      <c r="A157" s="32" t="s">
        <v>138</v>
      </c>
      <c r="B157" s="33" t="s">
        <v>18</v>
      </c>
      <c r="C157" s="34">
        <f>'Almoxarifado-Agosto_2021'!L156</f>
        <v>0</v>
      </c>
      <c r="D157" s="35" t="str">
        <f>_xlfn.IFERROR(ROUND(E157/C157,2),"-")</f>
        <v>-</v>
      </c>
      <c r="E157" s="94">
        <f>'Almoxarifado-Agosto_2021'!N156</f>
        <v>0</v>
      </c>
      <c r="F157" s="36"/>
      <c r="G157" s="37"/>
      <c r="H157" s="35">
        <f>F157*G157</f>
        <v>0</v>
      </c>
      <c r="I157" s="36"/>
      <c r="J157" s="37"/>
      <c r="K157" s="56">
        <f>I157*J157</f>
        <v>0</v>
      </c>
      <c r="L157" s="57">
        <f>C157+F157-I157</f>
        <v>0</v>
      </c>
      <c r="M157" s="35" t="str">
        <f>_xlfn.IFERROR(ROUND(N157/L157,2),"-")</f>
        <v>-</v>
      </c>
      <c r="N157" s="35">
        <f>E157+H157-K157</f>
        <v>0</v>
      </c>
    </row>
    <row r="158" spans="1:14" s="4" customFormat="1" ht="28.5">
      <c r="A158" s="38" t="s">
        <v>139</v>
      </c>
      <c r="B158" s="39" t="s">
        <v>18</v>
      </c>
      <c r="C158" s="34">
        <f>'Almoxarifado-Agosto_2021'!L157</f>
        <v>0</v>
      </c>
      <c r="D158" s="40" t="str">
        <f>_xlfn.IFERROR(ROUND(E158/C158,2),"-")</f>
        <v>-</v>
      </c>
      <c r="E158" s="94">
        <f>'Almoxarifado-Agosto_2021'!N157</f>
        <v>0</v>
      </c>
      <c r="F158" s="41"/>
      <c r="G158" s="42"/>
      <c r="H158" s="40">
        <f>F158*G158</f>
        <v>0</v>
      </c>
      <c r="I158" s="41"/>
      <c r="J158" s="42"/>
      <c r="K158" s="58">
        <f>I158*J158</f>
        <v>0</v>
      </c>
      <c r="L158" s="59">
        <f>C158+F158-I158</f>
        <v>0</v>
      </c>
      <c r="M158" s="40" t="str">
        <f>_xlfn.IFERROR(ROUND(N158/L158,2),"-")</f>
        <v>-</v>
      </c>
      <c r="N158" s="40">
        <f>E158+H158-K158</f>
        <v>0</v>
      </c>
    </row>
    <row r="159" spans="1:14" s="4" customFormat="1" ht="28.5">
      <c r="A159" s="43" t="s">
        <v>140</v>
      </c>
      <c r="B159" s="39" t="s">
        <v>18</v>
      </c>
      <c r="C159" s="34">
        <f>'Almoxarifado-Agosto_2021'!L158</f>
        <v>0</v>
      </c>
      <c r="D159" s="40" t="str">
        <f>_xlfn.IFERROR(ROUND(E159/C159,2),"-")</f>
        <v>-</v>
      </c>
      <c r="E159" s="94">
        <f>'Almoxarifado-Agosto_2021'!N158</f>
        <v>0</v>
      </c>
      <c r="F159" s="41"/>
      <c r="G159" s="42"/>
      <c r="H159" s="45">
        <f>F159*G159</f>
        <v>0</v>
      </c>
      <c r="I159" s="41"/>
      <c r="J159" s="42"/>
      <c r="K159" s="60">
        <f>I159*J159</f>
        <v>0</v>
      </c>
      <c r="L159" s="59">
        <f>C159+F159-I159</f>
        <v>0</v>
      </c>
      <c r="M159" s="40" t="str">
        <f>_xlfn.IFERROR(ROUND(N159/L159,2),"-")</f>
        <v>-</v>
      </c>
      <c r="N159" s="45">
        <f>E159+H159-K159</f>
        <v>0</v>
      </c>
    </row>
    <row r="160" spans="1:14" s="4" customFormat="1" ht="15">
      <c r="A160" s="64" t="s">
        <v>141</v>
      </c>
      <c r="B160" s="65"/>
      <c r="C160" s="86"/>
      <c r="D160" s="65"/>
      <c r="E160" s="64">
        <f>SUM(E157:E159)</f>
        <v>0</v>
      </c>
      <c r="F160" s="66"/>
      <c r="G160" s="66"/>
      <c r="H160" s="64">
        <f>SUM(H157:H159)</f>
        <v>0</v>
      </c>
      <c r="I160" s="66"/>
      <c r="J160" s="66"/>
      <c r="K160" s="64">
        <f>SUM(K157:K159)</f>
        <v>0</v>
      </c>
      <c r="L160" s="106"/>
      <c r="M160" s="66"/>
      <c r="N160" s="64">
        <f>SUM(N157:N159)</f>
        <v>0</v>
      </c>
    </row>
    <row r="161" spans="1:14" s="3" customFormat="1" ht="5.25">
      <c r="A161" s="19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110"/>
      <c r="M161" s="85"/>
      <c r="N161" s="85"/>
    </row>
    <row r="162" spans="1:14" s="4" customFormat="1" ht="15">
      <c r="A162" s="21"/>
      <c r="B162" s="86"/>
      <c r="C162" s="72" t="s">
        <v>5</v>
      </c>
      <c r="D162" s="72"/>
      <c r="E162" s="72"/>
      <c r="F162" s="72" t="s">
        <v>6</v>
      </c>
      <c r="G162" s="72"/>
      <c r="H162" s="72"/>
      <c r="I162" s="72" t="s">
        <v>7</v>
      </c>
      <c r="J162" s="72"/>
      <c r="K162" s="72"/>
      <c r="L162" s="72" t="s">
        <v>8</v>
      </c>
      <c r="M162" s="72"/>
      <c r="N162" s="72"/>
    </row>
    <row r="163" spans="1:14" s="4" customFormat="1" ht="60">
      <c r="A163" s="24" t="s">
        <v>9</v>
      </c>
      <c r="B163" s="25" t="s">
        <v>10</v>
      </c>
      <c r="C163" s="26" t="s">
        <v>11</v>
      </c>
      <c r="D163" s="27" t="s">
        <v>12</v>
      </c>
      <c r="E163" s="28" t="s">
        <v>13</v>
      </c>
      <c r="F163" s="26" t="s">
        <v>11</v>
      </c>
      <c r="G163" s="27" t="s">
        <v>12</v>
      </c>
      <c r="H163" s="28" t="s">
        <v>13</v>
      </c>
      <c r="I163" s="26" t="s">
        <v>11</v>
      </c>
      <c r="J163" s="27" t="s">
        <v>12</v>
      </c>
      <c r="K163" s="28" t="s">
        <v>13</v>
      </c>
      <c r="L163" s="50" t="s">
        <v>11</v>
      </c>
      <c r="M163" s="27" t="s">
        <v>12</v>
      </c>
      <c r="N163" s="28" t="s">
        <v>13</v>
      </c>
    </row>
    <row r="164" s="3" customFormat="1" ht="5.25"/>
    <row r="165" spans="1:14" s="4" customFormat="1" ht="15">
      <c r="A165" s="82" t="s">
        <v>210</v>
      </c>
      <c r="B165" s="83"/>
      <c r="C165" s="83"/>
      <c r="D165" s="83"/>
      <c r="E165" s="83"/>
      <c r="F165" s="83"/>
      <c r="G165" s="83"/>
      <c r="H165" s="83"/>
      <c r="I165" s="83"/>
      <c r="J165" s="108"/>
      <c r="K165" s="102">
        <v>5766</v>
      </c>
      <c r="L165" s="103" t="s">
        <v>15</v>
      </c>
      <c r="M165" s="103"/>
      <c r="N165" s="104">
        <v>343</v>
      </c>
    </row>
    <row r="166" spans="1:14" s="4" customFormat="1" ht="28.5">
      <c r="A166" s="32" t="s">
        <v>143</v>
      </c>
      <c r="B166" s="33" t="s">
        <v>18</v>
      </c>
      <c r="C166" s="34">
        <f>'Almoxarifado-Agosto_2021'!L165</f>
        <v>37</v>
      </c>
      <c r="D166" s="35">
        <f>_xlfn.IFERROR(ROUND(E166/C166,2),"-")</f>
        <v>18.25</v>
      </c>
      <c r="E166" s="94">
        <f>'Almoxarifado-Agosto_2021'!N165</f>
        <v>675.25</v>
      </c>
      <c r="F166" s="36"/>
      <c r="G166" s="37"/>
      <c r="H166" s="35">
        <f>F166*G166</f>
        <v>0</v>
      </c>
      <c r="I166" s="36"/>
      <c r="J166" s="37"/>
      <c r="K166" s="56">
        <f>I166*J166</f>
        <v>0</v>
      </c>
      <c r="L166" s="57">
        <f>C166+F166-I166</f>
        <v>37</v>
      </c>
      <c r="M166" s="35">
        <f>_xlfn.IFERROR(ROUND(N166/L166,2),"-")</f>
        <v>18.25</v>
      </c>
      <c r="N166" s="35">
        <f>E166+H166-K166</f>
        <v>675.25</v>
      </c>
    </row>
    <row r="167" spans="1:14" s="4" customFormat="1" ht="28.5">
      <c r="A167" s="38" t="s">
        <v>144</v>
      </c>
      <c r="B167" s="39" t="s">
        <v>18</v>
      </c>
      <c r="C167" s="34">
        <f>'Almoxarifado-Agosto_2021'!L166</f>
        <v>62</v>
      </c>
      <c r="D167" s="40">
        <f>_xlfn.IFERROR(ROUND(E167/C167,2),"-")</f>
        <v>18.25</v>
      </c>
      <c r="E167" s="94">
        <f>'Almoxarifado-Agosto_2021'!N166</f>
        <v>1131.5</v>
      </c>
      <c r="F167" s="41"/>
      <c r="G167" s="42"/>
      <c r="H167" s="40">
        <f>F167*G167</f>
        <v>0</v>
      </c>
      <c r="I167" s="41"/>
      <c r="J167" s="42"/>
      <c r="K167" s="58">
        <f>I167*J167</f>
        <v>0</v>
      </c>
      <c r="L167" s="59">
        <f>C167+F167-I167</f>
        <v>62</v>
      </c>
      <c r="M167" s="40">
        <f>_xlfn.IFERROR(ROUND(N167/L167,2),"-")</f>
        <v>18.25</v>
      </c>
      <c r="N167" s="40">
        <f>E167+H167-K167</f>
        <v>1131.5</v>
      </c>
    </row>
    <row r="168" spans="1:14" s="4" customFormat="1" ht="28.5">
      <c r="A168" s="38" t="s">
        <v>145</v>
      </c>
      <c r="B168" s="39" t="s">
        <v>18</v>
      </c>
      <c r="C168" s="34">
        <f>'Almoxarifado-Agosto_2021'!L167</f>
        <v>47</v>
      </c>
      <c r="D168" s="40">
        <f>_xlfn.IFERROR(ROUND(E168/C168,2),"-")</f>
        <v>18.25</v>
      </c>
      <c r="E168" s="94">
        <f>'Almoxarifado-Agosto_2021'!N167</f>
        <v>857.75</v>
      </c>
      <c r="F168" s="41"/>
      <c r="G168" s="42"/>
      <c r="H168" s="40">
        <f>F168*G168</f>
        <v>0</v>
      </c>
      <c r="I168" s="41"/>
      <c r="J168" s="42"/>
      <c r="K168" s="58">
        <f>I168*J168</f>
        <v>0</v>
      </c>
      <c r="L168" s="59">
        <f>C168+F168-I168</f>
        <v>47</v>
      </c>
      <c r="M168" s="40">
        <f>_xlfn.IFERROR(ROUND(N168/L168,2),"-")</f>
        <v>18.25</v>
      </c>
      <c r="N168" s="40">
        <f>E168+H168-K168</f>
        <v>857.75</v>
      </c>
    </row>
    <row r="169" spans="1:14" s="4" customFormat="1" ht="28.5">
      <c r="A169" s="38" t="s">
        <v>146</v>
      </c>
      <c r="B169" s="39" t="s">
        <v>18</v>
      </c>
      <c r="C169" s="34">
        <f>'Almoxarifado-Agosto_2021'!L168</f>
        <v>47</v>
      </c>
      <c r="D169" s="40">
        <f>_xlfn.IFERROR(ROUND(E169/C169,2),"-")</f>
        <v>18.25</v>
      </c>
      <c r="E169" s="94">
        <f>'Almoxarifado-Agosto_2021'!N168</f>
        <v>857.75</v>
      </c>
      <c r="F169" s="41"/>
      <c r="G169" s="42"/>
      <c r="H169" s="40">
        <f>F169*G169</f>
        <v>0</v>
      </c>
      <c r="I169" s="41"/>
      <c r="J169" s="42"/>
      <c r="K169" s="58">
        <f>I169*J169</f>
        <v>0</v>
      </c>
      <c r="L169" s="59">
        <f>C169+F169-I169</f>
        <v>47</v>
      </c>
      <c r="M169" s="40">
        <f>_xlfn.IFERROR(ROUND(N169/L169,2),"-")</f>
        <v>18.25</v>
      </c>
      <c r="N169" s="40">
        <f>E169+H169-K169</f>
        <v>857.75</v>
      </c>
    </row>
    <row r="170" spans="1:14" s="4" customFormat="1" ht="28.5">
      <c r="A170" s="43" t="s">
        <v>147</v>
      </c>
      <c r="B170" s="39" t="s">
        <v>18</v>
      </c>
      <c r="C170" s="34">
        <f>'Almoxarifado-Agosto_2021'!L169</f>
        <v>9</v>
      </c>
      <c r="D170" s="40">
        <f>_xlfn.IFERROR(ROUND(E170/C170,2),"-")</f>
        <v>18.25</v>
      </c>
      <c r="E170" s="94">
        <f>'Almoxarifado-Agosto_2021'!N169</f>
        <v>164.25</v>
      </c>
      <c r="F170" s="41"/>
      <c r="G170" s="42"/>
      <c r="H170" s="45">
        <f>F170*G170</f>
        <v>0</v>
      </c>
      <c r="I170" s="41"/>
      <c r="J170" s="42"/>
      <c r="K170" s="60">
        <f>I170*J170</f>
        <v>0</v>
      </c>
      <c r="L170" s="59">
        <f>C170+F170-I170</f>
        <v>9</v>
      </c>
      <c r="M170" s="40">
        <f>_xlfn.IFERROR(ROUND(N170/L170,2),"-")</f>
        <v>18.25</v>
      </c>
      <c r="N170" s="45">
        <f>E170+H170-K170</f>
        <v>164.25</v>
      </c>
    </row>
    <row r="171" spans="1:14" s="4" customFormat="1" ht="15">
      <c r="A171" s="64" t="s">
        <v>148</v>
      </c>
      <c r="B171" s="65"/>
      <c r="C171" s="86"/>
      <c r="D171" s="65"/>
      <c r="E171" s="64">
        <f>SUM(E166:E170)</f>
        <v>3686.5</v>
      </c>
      <c r="F171" s="66"/>
      <c r="G171" s="66"/>
      <c r="H171" s="64">
        <f>SUM(H166:H170)</f>
        <v>0</v>
      </c>
      <c r="I171" s="66"/>
      <c r="J171" s="66"/>
      <c r="K171" s="64">
        <f>SUM(K166:K170)</f>
        <v>0</v>
      </c>
      <c r="L171" s="106"/>
      <c r="M171" s="66"/>
      <c r="N171" s="64">
        <f>SUM(N166:N170)</f>
        <v>3686.5</v>
      </c>
    </row>
    <row r="172" s="3" customFormat="1" ht="5.25"/>
    <row r="173" spans="1:14" s="4" customFormat="1" ht="15">
      <c r="A173" s="21"/>
      <c r="B173" s="86"/>
      <c r="C173" s="72" t="s">
        <v>5</v>
      </c>
      <c r="D173" s="72"/>
      <c r="E173" s="72"/>
      <c r="F173" s="72" t="s">
        <v>6</v>
      </c>
      <c r="G173" s="72"/>
      <c r="H173" s="72"/>
      <c r="I173" s="72" t="s">
        <v>7</v>
      </c>
      <c r="J173" s="72"/>
      <c r="K173" s="72"/>
      <c r="L173" s="72" t="s">
        <v>8</v>
      </c>
      <c r="M173" s="72"/>
      <c r="N173" s="72"/>
    </row>
    <row r="174" spans="1:14" s="4" customFormat="1" ht="60">
      <c r="A174" s="24" t="s">
        <v>9</v>
      </c>
      <c r="B174" s="25" t="s">
        <v>10</v>
      </c>
      <c r="C174" s="26" t="s">
        <v>11</v>
      </c>
      <c r="D174" s="27" t="s">
        <v>12</v>
      </c>
      <c r="E174" s="28" t="s">
        <v>13</v>
      </c>
      <c r="F174" s="26" t="s">
        <v>11</v>
      </c>
      <c r="G174" s="27" t="s">
        <v>12</v>
      </c>
      <c r="H174" s="28" t="s">
        <v>13</v>
      </c>
      <c r="I174" s="26" t="s">
        <v>11</v>
      </c>
      <c r="J174" s="27" t="s">
        <v>12</v>
      </c>
      <c r="K174" s="28" t="s">
        <v>13</v>
      </c>
      <c r="L174" s="50" t="s">
        <v>11</v>
      </c>
      <c r="M174" s="27" t="s">
        <v>12</v>
      </c>
      <c r="N174" s="28" t="s">
        <v>13</v>
      </c>
    </row>
    <row r="175" s="3" customFormat="1" ht="5.25"/>
    <row r="176" spans="1:14" s="4" customFormat="1" ht="15">
      <c r="A176" s="82" t="s">
        <v>211</v>
      </c>
      <c r="B176" s="83"/>
      <c r="C176" s="83"/>
      <c r="D176" s="83"/>
      <c r="E176" s="83"/>
      <c r="F176" s="83"/>
      <c r="G176" s="83"/>
      <c r="H176" s="83"/>
      <c r="I176" s="83"/>
      <c r="J176" s="108"/>
      <c r="K176" s="102">
        <v>5760</v>
      </c>
      <c r="L176" s="103" t="s">
        <v>15</v>
      </c>
      <c r="M176" s="103"/>
      <c r="N176" s="104">
        <v>343</v>
      </c>
    </row>
    <row r="177" spans="1:14" s="4" customFormat="1" ht="28.5">
      <c r="A177" s="32" t="s">
        <v>212</v>
      </c>
      <c r="B177" s="33" t="s">
        <v>18</v>
      </c>
      <c r="C177" s="34">
        <f>'Almoxarifado-Agosto_2021'!L176</f>
        <v>2000</v>
      </c>
      <c r="D177" s="40">
        <f>_xlfn.IFERROR(ROUND(E177/C177,2),"-")</f>
        <v>0.14</v>
      </c>
      <c r="E177" s="94">
        <f>'Almoxarifado-Agosto_2021'!N176</f>
        <v>280</v>
      </c>
      <c r="F177" s="36"/>
      <c r="G177" s="37"/>
      <c r="H177" s="35">
        <f>F177*G177</f>
        <v>0</v>
      </c>
      <c r="I177" s="36">
        <v>200</v>
      </c>
      <c r="J177" s="37">
        <v>0.14</v>
      </c>
      <c r="K177" s="56">
        <f>I177*J177</f>
        <v>28.000000000000004</v>
      </c>
      <c r="L177" s="57">
        <f>C177+F177-I177</f>
        <v>1800</v>
      </c>
      <c r="M177" s="35">
        <f>_xlfn.IFERROR(ROUND(N177/L177,2),"-")</f>
        <v>0.14</v>
      </c>
      <c r="N177" s="35">
        <f>E177+H177-K177</f>
        <v>252</v>
      </c>
    </row>
    <row r="178" spans="1:14" s="4" customFormat="1" ht="28.5">
      <c r="A178" s="38" t="s">
        <v>213</v>
      </c>
      <c r="B178" s="33" t="s">
        <v>18</v>
      </c>
      <c r="C178" s="34">
        <f>'Almoxarifado-Agosto_2021'!L177</f>
        <v>0</v>
      </c>
      <c r="D178" s="40" t="str">
        <f>_xlfn.IFERROR(ROUND(E178/C178,2),"-")</f>
        <v>-</v>
      </c>
      <c r="E178" s="94">
        <f>'Almoxarifado-Agosto_2021'!N177</f>
        <v>0</v>
      </c>
      <c r="F178" s="41"/>
      <c r="G178" s="42"/>
      <c r="H178" s="40">
        <f>F178*G178</f>
        <v>0</v>
      </c>
      <c r="I178" s="41"/>
      <c r="J178" s="42"/>
      <c r="K178" s="58">
        <f>I178*J178</f>
        <v>0</v>
      </c>
      <c r="L178" s="59">
        <f>C178+F178-I178</f>
        <v>0</v>
      </c>
      <c r="M178" s="40" t="str">
        <f>_xlfn.IFERROR(ROUND(N178/L178,2),"-")</f>
        <v>-</v>
      </c>
      <c r="N178" s="40">
        <f>E178+H178-K178</f>
        <v>0</v>
      </c>
    </row>
    <row r="179" spans="1:14" s="4" customFormat="1" ht="15">
      <c r="A179" s="64" t="s">
        <v>214</v>
      </c>
      <c r="B179" s="65"/>
      <c r="C179" s="86"/>
      <c r="D179" s="65"/>
      <c r="E179" s="64">
        <f>SUM(E177:E178)</f>
        <v>280</v>
      </c>
      <c r="F179" s="66"/>
      <c r="G179" s="66"/>
      <c r="H179" s="64">
        <f>SUM(H177:H178)</f>
        <v>0</v>
      </c>
      <c r="I179" s="66"/>
      <c r="J179" s="66"/>
      <c r="K179" s="64">
        <f>SUM(K177:K178)</f>
        <v>28.000000000000004</v>
      </c>
      <c r="L179" s="106"/>
      <c r="M179" s="66"/>
      <c r="N179" s="64">
        <f>SUM(N177:N178)</f>
        <v>252</v>
      </c>
    </row>
    <row r="180" spans="1:14" s="4" customFormat="1" ht="15">
      <c r="A180" s="71"/>
      <c r="B180" s="1"/>
      <c r="D180" s="1"/>
      <c r="G180" s="69"/>
      <c r="H180" s="70"/>
      <c r="I180" s="68"/>
      <c r="J180" s="69"/>
      <c r="K180" s="69"/>
      <c r="L180" s="106"/>
      <c r="M180" s="69"/>
      <c r="N180" s="69"/>
    </row>
    <row r="181" spans="1:14" s="4" customFormat="1" ht="15">
      <c r="A181" s="124" t="s">
        <v>186</v>
      </c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</row>
    <row r="182" spans="1:14" s="3" customFormat="1" ht="5.25">
      <c r="A182" s="29"/>
      <c r="B182" s="2"/>
      <c r="D182" s="2"/>
      <c r="G182" s="80"/>
      <c r="H182" s="81"/>
      <c r="I182" s="78"/>
      <c r="J182" s="80"/>
      <c r="K182" s="80"/>
      <c r="L182" s="107"/>
      <c r="M182" s="80"/>
      <c r="N182" s="80"/>
    </row>
    <row r="183" spans="1:14" s="4" customFormat="1" ht="15">
      <c r="A183" s="64" t="s">
        <v>187</v>
      </c>
      <c r="B183" s="76"/>
      <c r="C183" s="66"/>
      <c r="D183" s="65"/>
      <c r="E183" s="64">
        <f>'Almoxarifado-Junho_2021'!N175</f>
        <v>82.32</v>
      </c>
      <c r="F183" s="66"/>
      <c r="G183" s="66" t="s">
        <v>102</v>
      </c>
      <c r="H183" s="64">
        <v>0</v>
      </c>
      <c r="I183" s="66"/>
      <c r="J183" s="66"/>
      <c r="K183" s="64">
        <v>0</v>
      </c>
      <c r="L183" s="106"/>
      <c r="M183" s="66" t="s">
        <v>102</v>
      </c>
      <c r="N183" s="64">
        <f>E183+H183-K183</f>
        <v>82.32</v>
      </c>
    </row>
    <row r="184" spans="1:12" s="4" customFormat="1" ht="14.25">
      <c r="A184" s="71"/>
      <c r="L184" s="136"/>
    </row>
    <row r="185" spans="1:14" s="4" customFormat="1" ht="15">
      <c r="A185" s="124" t="s">
        <v>188</v>
      </c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</row>
    <row r="186" spans="1:12" s="3" customFormat="1" ht="6">
      <c r="A186" s="29"/>
      <c r="L186" s="51"/>
    </row>
    <row r="187" spans="1:14" s="4" customFormat="1" ht="15.75">
      <c r="A187" s="64" t="s">
        <v>156</v>
      </c>
      <c r="B187" s="125"/>
      <c r="C187" s="126"/>
      <c r="D187" s="125"/>
      <c r="E187" s="127" t="s">
        <v>152</v>
      </c>
      <c r="F187" s="126"/>
      <c r="G187" s="128"/>
      <c r="H187" s="127" t="s">
        <v>153</v>
      </c>
      <c r="I187" s="68"/>
      <c r="J187" s="69"/>
      <c r="K187" s="127" t="s">
        <v>154</v>
      </c>
      <c r="L187" s="137"/>
      <c r="M187" s="128"/>
      <c r="N187" s="127" t="s">
        <v>155</v>
      </c>
    </row>
    <row r="188" spans="2:14" s="4" customFormat="1" ht="15.75">
      <c r="B188" s="76"/>
      <c r="C188" s="66"/>
      <c r="D188" s="65"/>
      <c r="E188" s="64">
        <f>E183+E171+E160+E151+E142+E122+E108+E94+E85+E179</f>
        <v>10654.975670840786</v>
      </c>
      <c r="F188" s="66"/>
      <c r="G188" s="66"/>
      <c r="H188" s="64">
        <f>H183+H171+H160+H151+H142+H122+H108+H94+H85+H179</f>
        <v>237</v>
      </c>
      <c r="I188" s="66"/>
      <c r="J188" s="66"/>
      <c r="K188" s="64">
        <f>K183+K171+K160+K151+K142+K122+K108+K94+K85+K179</f>
        <v>522.99</v>
      </c>
      <c r="L188" s="106"/>
      <c r="M188" s="66"/>
      <c r="N188" s="64">
        <f>N183+N171+N160+N151+N142+N122+N108+N94+N85+N179</f>
        <v>10368.985670840786</v>
      </c>
    </row>
    <row r="189" spans="1:14" s="4" customFormat="1" ht="64.5" customHeight="1">
      <c r="A189" s="71"/>
      <c r="B189" s="125"/>
      <c r="C189" s="126"/>
      <c r="D189" s="125"/>
      <c r="E189" s="126"/>
      <c r="F189" s="126"/>
      <c r="G189" s="128"/>
      <c r="H189" s="129"/>
      <c r="I189" s="126"/>
      <c r="J189" s="128"/>
      <c r="K189" s="128"/>
      <c r="L189" s="137"/>
      <c r="M189" s="128"/>
      <c r="N189" s="128"/>
    </row>
    <row r="190" spans="1:14" s="5" customFormat="1" ht="15">
      <c r="A190" s="130" t="s">
        <v>157</v>
      </c>
      <c r="B190" s="131"/>
      <c r="C190" s="126"/>
      <c r="D190" s="131"/>
      <c r="E190" s="129"/>
      <c r="F190" s="126"/>
      <c r="G190" s="129"/>
      <c r="H190" s="132" t="s">
        <v>158</v>
      </c>
      <c r="I190" s="132"/>
      <c r="J190" s="132"/>
      <c r="K190" s="132"/>
      <c r="L190" s="132"/>
      <c r="M190" s="132"/>
      <c r="N190" s="132"/>
    </row>
    <row r="191" spans="1:14" s="6" customFormat="1" ht="15">
      <c r="A191" s="133" t="s">
        <v>159</v>
      </c>
      <c r="B191" s="134"/>
      <c r="C191" s="135"/>
      <c r="D191" s="134"/>
      <c r="E191" s="128"/>
      <c r="F191" s="126"/>
      <c r="G191" s="128"/>
      <c r="H191" s="133" t="s">
        <v>160</v>
      </c>
      <c r="I191" s="133"/>
      <c r="J191" s="133"/>
      <c r="K191" s="133"/>
      <c r="L191" s="133"/>
      <c r="M191" s="133"/>
      <c r="N191" s="133"/>
    </row>
    <row r="193" ht="15">
      <c r="A193" s="7" t="s">
        <v>198</v>
      </c>
    </row>
    <row r="194" ht="15">
      <c r="A194" s="7" t="s">
        <v>199</v>
      </c>
    </row>
    <row r="195" ht="15">
      <c r="A195" s="7" t="s">
        <v>200</v>
      </c>
    </row>
    <row r="196" ht="15">
      <c r="A196" s="7" t="s">
        <v>201</v>
      </c>
    </row>
  </sheetData>
  <sheetProtection selectLockedCells="1" selectUnlockedCells="1"/>
  <mergeCells count="65">
    <mergeCell ref="A1:N1"/>
    <mergeCell ref="A2:N2"/>
    <mergeCell ref="A3:N3"/>
    <mergeCell ref="A4:N4"/>
    <mergeCell ref="A5:N5"/>
    <mergeCell ref="A6:N6"/>
    <mergeCell ref="C8:E8"/>
    <mergeCell ref="F8:H8"/>
    <mergeCell ref="I8:K8"/>
    <mergeCell ref="L8:N8"/>
    <mergeCell ref="A11:J11"/>
    <mergeCell ref="L11:M11"/>
    <mergeCell ref="C87:E87"/>
    <mergeCell ref="F87:H87"/>
    <mergeCell ref="I87:K87"/>
    <mergeCell ref="L87:N87"/>
    <mergeCell ref="A90:J90"/>
    <mergeCell ref="L90:M90"/>
    <mergeCell ref="A96:N96"/>
    <mergeCell ref="C98:E98"/>
    <mergeCell ref="F98:H98"/>
    <mergeCell ref="I98:K98"/>
    <mergeCell ref="L98:N98"/>
    <mergeCell ref="A101:J101"/>
    <mergeCell ref="L101:M101"/>
    <mergeCell ref="C110:E110"/>
    <mergeCell ref="F110:H110"/>
    <mergeCell ref="I110:K110"/>
    <mergeCell ref="L110:N110"/>
    <mergeCell ref="A113:J113"/>
    <mergeCell ref="L113:M113"/>
    <mergeCell ref="C124:E124"/>
    <mergeCell ref="F124:H124"/>
    <mergeCell ref="I124:K124"/>
    <mergeCell ref="L124:N124"/>
    <mergeCell ref="A127:J127"/>
    <mergeCell ref="L127:M127"/>
    <mergeCell ref="C144:E144"/>
    <mergeCell ref="F144:H144"/>
    <mergeCell ref="I144:K144"/>
    <mergeCell ref="L144:N144"/>
    <mergeCell ref="A147:J147"/>
    <mergeCell ref="L147:M147"/>
    <mergeCell ref="C153:E153"/>
    <mergeCell ref="F153:H153"/>
    <mergeCell ref="I153:K153"/>
    <mergeCell ref="L153:N153"/>
    <mergeCell ref="A156:J156"/>
    <mergeCell ref="L156:M156"/>
    <mergeCell ref="C162:E162"/>
    <mergeCell ref="F162:H162"/>
    <mergeCell ref="I162:K162"/>
    <mergeCell ref="L162:N162"/>
    <mergeCell ref="A165:J165"/>
    <mergeCell ref="L165:M165"/>
    <mergeCell ref="C173:E173"/>
    <mergeCell ref="F173:H173"/>
    <mergeCell ref="I173:K173"/>
    <mergeCell ref="L173:N173"/>
    <mergeCell ref="A176:J176"/>
    <mergeCell ref="L176:M176"/>
    <mergeCell ref="A181:N181"/>
    <mergeCell ref="A185:N185"/>
    <mergeCell ref="H190:N190"/>
    <mergeCell ref="H191:N191"/>
  </mergeCells>
  <printOptions horizontalCentered="1"/>
  <pageMargins left="0.1968503937007874" right="0.1968503937007874" top="0.5118110236220472" bottom="0.3937007874015748" header="0.5118110236220472" footer="0.5118110236220472"/>
  <pageSetup horizontalDpi="300" verticalDpi="300" orientation="landscape" paperSize="9" scale="7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8"/>
  <sheetViews>
    <sheetView defaultGridColor="0" zoomScaleSheetLayoutView="100" colorId="8" workbookViewId="0" topLeftCell="A1">
      <selection activeCell="A1" sqref="A1:N1"/>
    </sheetView>
  </sheetViews>
  <sheetFormatPr defaultColWidth="11.00390625" defaultRowHeight="15"/>
  <cols>
    <col min="1" max="1" width="66.421875" style="4" customWidth="1"/>
    <col min="2" max="2" width="10.00390625" style="282" customWidth="1"/>
    <col min="3" max="3" width="5.8515625" style="283" customWidth="1"/>
    <col min="4" max="4" width="8.421875" style="282" customWidth="1"/>
    <col min="5" max="5" width="11.00390625" style="284" customWidth="1"/>
    <col min="6" max="6" width="5.8515625" style="285" customWidth="1"/>
    <col min="7" max="7" width="8.28125" style="284" customWidth="1"/>
    <col min="8" max="8" width="10.00390625" style="286" customWidth="1"/>
    <col min="9" max="9" width="6.140625" style="285" customWidth="1"/>
    <col min="10" max="10" width="8.28125" style="284" customWidth="1"/>
    <col min="11" max="11" width="10.00390625" style="284" customWidth="1"/>
    <col min="12" max="12" width="6.140625" style="283" customWidth="1"/>
    <col min="13" max="13" width="8.421875" style="284" customWidth="1"/>
    <col min="14" max="14" width="11.00390625" style="284" customWidth="1"/>
    <col min="15" max="16384" width="11.00390625" style="287" customWidth="1"/>
  </cols>
  <sheetData>
    <row r="1" spans="1:14" ht="23.25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</row>
    <row r="2" spans="1:14" ht="18">
      <c r="A2" s="289" t="s">
        <v>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14" s="278" customFormat="1" ht="5.25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</row>
    <row r="4" spans="1:14" ht="20.25">
      <c r="A4" s="291" t="s">
        <v>2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</row>
    <row r="5" spans="1:14" ht="15.75">
      <c r="A5" s="292" t="s">
        <v>161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</row>
    <row r="6" spans="1:14" s="279" customFormat="1" ht="12.75">
      <c r="A6" s="293" t="s">
        <v>162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</row>
    <row r="7" spans="1:14" s="278" customFormat="1" ht="5.25">
      <c r="A7" s="294"/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</row>
    <row r="8" spans="1:14" ht="15">
      <c r="A8" s="22"/>
      <c r="C8" s="211" t="s">
        <v>5</v>
      </c>
      <c r="D8" s="211"/>
      <c r="E8" s="211"/>
      <c r="F8" s="212" t="s">
        <v>6</v>
      </c>
      <c r="G8" s="212"/>
      <c r="H8" s="212"/>
      <c r="I8" s="237" t="s">
        <v>7</v>
      </c>
      <c r="J8" s="237"/>
      <c r="K8" s="237"/>
      <c r="L8" s="238" t="s">
        <v>8</v>
      </c>
      <c r="M8" s="238"/>
      <c r="N8" s="238"/>
    </row>
    <row r="9" spans="1:14" s="280" customFormat="1" ht="60">
      <c r="A9" s="213" t="s">
        <v>9</v>
      </c>
      <c r="B9" s="214" t="s">
        <v>10</v>
      </c>
      <c r="C9" s="215" t="s">
        <v>11</v>
      </c>
      <c r="D9" s="216" t="s">
        <v>12</v>
      </c>
      <c r="E9" s="217" t="s">
        <v>13</v>
      </c>
      <c r="F9" s="218" t="s">
        <v>11</v>
      </c>
      <c r="G9" s="219" t="s">
        <v>12</v>
      </c>
      <c r="H9" s="220" t="s">
        <v>13</v>
      </c>
      <c r="I9" s="239" t="s">
        <v>11</v>
      </c>
      <c r="J9" s="219" t="s">
        <v>12</v>
      </c>
      <c r="K9" s="240" t="s">
        <v>13</v>
      </c>
      <c r="L9" s="241" t="s">
        <v>11</v>
      </c>
      <c r="M9" s="216" t="s">
        <v>12</v>
      </c>
      <c r="N9" s="242" t="s">
        <v>13</v>
      </c>
    </row>
    <row r="10" spans="2:14" s="278" customFormat="1" ht="5.25">
      <c r="B10" s="295"/>
      <c r="C10" s="296"/>
      <c r="D10" s="297"/>
      <c r="E10" s="298"/>
      <c r="F10" s="299"/>
      <c r="G10" s="298"/>
      <c r="H10" s="300"/>
      <c r="I10" s="299"/>
      <c r="J10" s="308"/>
      <c r="K10" s="308"/>
      <c r="L10" s="308"/>
      <c r="M10" s="308"/>
      <c r="N10" s="298"/>
    </row>
    <row r="11" spans="1:14" s="281" customFormat="1" ht="11.25">
      <c r="A11" s="301" t="s">
        <v>14</v>
      </c>
      <c r="B11" s="302"/>
      <c r="C11" s="303"/>
      <c r="D11" s="304"/>
      <c r="E11" s="305"/>
      <c r="F11" s="306"/>
      <c r="G11" s="305"/>
      <c r="H11" s="307"/>
      <c r="I11" s="306"/>
      <c r="J11" s="309"/>
      <c r="K11" s="310" t="s">
        <v>15</v>
      </c>
      <c r="L11" s="310"/>
      <c r="M11" s="310"/>
      <c r="N11" s="310"/>
    </row>
    <row r="12" spans="1:14" ht="15">
      <c r="A12" s="221" t="s">
        <v>16</v>
      </c>
      <c r="B12" s="222"/>
      <c r="C12" s="223"/>
      <c r="D12" s="224"/>
      <c r="E12" s="225"/>
      <c r="F12" s="226"/>
      <c r="G12" s="227"/>
      <c r="H12" s="228"/>
      <c r="I12" s="226"/>
      <c r="J12" s="244"/>
      <c r="K12" s="245">
        <v>5754</v>
      </c>
      <c r="L12" s="246"/>
      <c r="M12" s="246"/>
      <c r="N12" s="245">
        <v>4245</v>
      </c>
    </row>
    <row r="13" spans="1:14" ht="15">
      <c r="A13" s="229" t="s">
        <v>17</v>
      </c>
      <c r="B13" s="230" t="s">
        <v>18</v>
      </c>
      <c r="C13" s="231">
        <f>'Almoxarifado-Outubro_2020'!L13</f>
        <v>1</v>
      </c>
      <c r="D13" s="232">
        <f aca="true" t="shared" si="0" ref="D13:D76">_xlfn.IFERROR(ROUND(E13/C13,2),"-")</f>
        <v>6.5</v>
      </c>
      <c r="E13" s="232">
        <f>'Almoxarifado-Outubro_2020'!N13</f>
        <v>6.5</v>
      </c>
      <c r="F13" s="234"/>
      <c r="G13" s="235"/>
      <c r="H13" s="236">
        <f aca="true" t="shared" si="1" ref="H13:H85">F13*G13</f>
        <v>0</v>
      </c>
      <c r="I13" s="247"/>
      <c r="J13" s="248"/>
      <c r="K13" s="249">
        <f aca="true" t="shared" si="2" ref="K13:K85">I13*J13</f>
        <v>0</v>
      </c>
      <c r="L13" s="231">
        <f aca="true" t="shared" si="3" ref="L13:L85">C13+F13-I13</f>
        <v>1</v>
      </c>
      <c r="M13" s="232">
        <f aca="true" t="shared" si="4" ref="M13:M76">_xlfn.IFERROR(ROUND(N13/L13,2),"-")</f>
        <v>6.5</v>
      </c>
      <c r="N13" s="236">
        <f aca="true" t="shared" si="5" ref="N13:N85">E13+H13-K13</f>
        <v>6.5</v>
      </c>
    </row>
    <row r="14" spans="1:14" ht="15">
      <c r="A14" s="229" t="s">
        <v>19</v>
      </c>
      <c r="B14" s="230" t="s">
        <v>18</v>
      </c>
      <c r="C14" s="231">
        <f>'Almoxarifado-Outubro_2020'!L14</f>
        <v>9</v>
      </c>
      <c r="D14" s="232">
        <f t="shared" si="0"/>
        <v>14</v>
      </c>
      <c r="E14" s="232">
        <f>'Almoxarifado-Outubro_2020'!N14</f>
        <v>126</v>
      </c>
      <c r="F14" s="234"/>
      <c r="G14" s="235"/>
      <c r="H14" s="232">
        <f t="shared" si="1"/>
        <v>0</v>
      </c>
      <c r="I14" s="247"/>
      <c r="J14" s="248"/>
      <c r="K14" s="249">
        <f t="shared" si="2"/>
        <v>0</v>
      </c>
      <c r="L14" s="231">
        <f t="shared" si="3"/>
        <v>9</v>
      </c>
      <c r="M14" s="232">
        <f t="shared" si="4"/>
        <v>14</v>
      </c>
      <c r="N14" s="236">
        <f t="shared" si="5"/>
        <v>126</v>
      </c>
    </row>
    <row r="15" spans="1:14" ht="15">
      <c r="A15" s="229" t="s">
        <v>20</v>
      </c>
      <c r="B15" s="230" t="s">
        <v>18</v>
      </c>
      <c r="C15" s="231">
        <f>'Almoxarifado-Outubro_2020'!L15</f>
        <v>250</v>
      </c>
      <c r="D15" s="232">
        <f t="shared" si="0"/>
        <v>2.55</v>
      </c>
      <c r="E15" s="232">
        <f>'Almoxarifado-Outubro_2020'!N15</f>
        <v>637.5</v>
      </c>
      <c r="F15" s="234"/>
      <c r="G15" s="235"/>
      <c r="H15" s="232">
        <f t="shared" si="1"/>
        <v>0</v>
      </c>
      <c r="I15" s="247"/>
      <c r="J15" s="248"/>
      <c r="K15" s="249">
        <f t="shared" si="2"/>
        <v>0</v>
      </c>
      <c r="L15" s="231">
        <f t="shared" si="3"/>
        <v>250</v>
      </c>
      <c r="M15" s="232">
        <f t="shared" si="4"/>
        <v>2.55</v>
      </c>
      <c r="N15" s="236">
        <f t="shared" si="5"/>
        <v>637.5</v>
      </c>
    </row>
    <row r="16" spans="1:14" ht="15">
      <c r="A16" s="229" t="s">
        <v>21</v>
      </c>
      <c r="B16" s="230" t="s">
        <v>18</v>
      </c>
      <c r="C16" s="231">
        <f>'Almoxarifado-Outubro_2020'!L16</f>
        <v>13</v>
      </c>
      <c r="D16" s="232">
        <f t="shared" si="0"/>
        <v>4.69</v>
      </c>
      <c r="E16" s="232">
        <f>'Almoxarifado-Outubro_2020'!N16</f>
        <v>60.97</v>
      </c>
      <c r="F16" s="234"/>
      <c r="G16" s="235"/>
      <c r="H16" s="232">
        <f t="shared" si="1"/>
        <v>0</v>
      </c>
      <c r="I16" s="247"/>
      <c r="J16" s="248"/>
      <c r="K16" s="249">
        <f t="shared" si="2"/>
        <v>0</v>
      </c>
      <c r="L16" s="231">
        <f t="shared" si="3"/>
        <v>13</v>
      </c>
      <c r="M16" s="232">
        <f t="shared" si="4"/>
        <v>4.69</v>
      </c>
      <c r="N16" s="236">
        <f t="shared" si="5"/>
        <v>60.97</v>
      </c>
    </row>
    <row r="17" spans="1:14" ht="15">
      <c r="A17" s="229" t="s">
        <v>22</v>
      </c>
      <c r="B17" s="230" t="s">
        <v>18</v>
      </c>
      <c r="C17" s="231">
        <f>'Almoxarifado-Outubro_2020'!L17</f>
        <v>1</v>
      </c>
      <c r="D17" s="232">
        <f t="shared" si="0"/>
        <v>4.69</v>
      </c>
      <c r="E17" s="232">
        <f>'Almoxarifado-Outubro_2020'!N17</f>
        <v>4.69</v>
      </c>
      <c r="F17" s="234"/>
      <c r="G17" s="235"/>
      <c r="H17" s="232">
        <f t="shared" si="1"/>
        <v>0</v>
      </c>
      <c r="I17" s="247"/>
      <c r="J17" s="248"/>
      <c r="K17" s="249">
        <f t="shared" si="2"/>
        <v>0</v>
      </c>
      <c r="L17" s="231">
        <f t="shared" si="3"/>
        <v>1</v>
      </c>
      <c r="M17" s="232">
        <f t="shared" si="4"/>
        <v>4.69</v>
      </c>
      <c r="N17" s="236">
        <f t="shared" si="5"/>
        <v>4.69</v>
      </c>
    </row>
    <row r="18" spans="1:14" ht="15">
      <c r="A18" s="229" t="s">
        <v>23</v>
      </c>
      <c r="B18" s="230" t="s">
        <v>18</v>
      </c>
      <c r="C18" s="231">
        <f>'Almoxarifado-Outubro_2020'!L18</f>
        <v>74</v>
      </c>
      <c r="D18" s="232">
        <f t="shared" si="0"/>
        <v>0.79</v>
      </c>
      <c r="E18" s="232">
        <f>'Almoxarifado-Outubro_2020'!N18</f>
        <v>58.46</v>
      </c>
      <c r="F18" s="234"/>
      <c r="G18" s="235"/>
      <c r="H18" s="232">
        <f t="shared" si="1"/>
        <v>0</v>
      </c>
      <c r="I18" s="247"/>
      <c r="J18" s="248"/>
      <c r="K18" s="249">
        <f t="shared" si="2"/>
        <v>0</v>
      </c>
      <c r="L18" s="231">
        <f t="shared" si="3"/>
        <v>74</v>
      </c>
      <c r="M18" s="232">
        <f t="shared" si="4"/>
        <v>0.79</v>
      </c>
      <c r="N18" s="236">
        <f t="shared" si="5"/>
        <v>58.46</v>
      </c>
    </row>
    <row r="19" spans="1:14" ht="15">
      <c r="A19" s="229" t="s">
        <v>24</v>
      </c>
      <c r="B19" s="230" t="s">
        <v>18</v>
      </c>
      <c r="C19" s="231">
        <f>'Almoxarifado-Outubro_2020'!L19</f>
        <v>50</v>
      </c>
      <c r="D19" s="232">
        <f t="shared" si="0"/>
        <v>0.79</v>
      </c>
      <c r="E19" s="232">
        <f>'Almoxarifado-Outubro_2020'!N19</f>
        <v>39.5</v>
      </c>
      <c r="F19" s="234"/>
      <c r="G19" s="235"/>
      <c r="H19" s="232">
        <f t="shared" si="1"/>
        <v>0</v>
      </c>
      <c r="I19" s="247"/>
      <c r="J19" s="248"/>
      <c r="K19" s="249">
        <f t="shared" si="2"/>
        <v>0</v>
      </c>
      <c r="L19" s="231">
        <f t="shared" si="3"/>
        <v>50</v>
      </c>
      <c r="M19" s="232">
        <f t="shared" si="4"/>
        <v>0.79</v>
      </c>
      <c r="N19" s="236">
        <f t="shared" si="5"/>
        <v>39.5</v>
      </c>
    </row>
    <row r="20" spans="1:14" ht="15">
      <c r="A20" s="229" t="s">
        <v>25</v>
      </c>
      <c r="B20" s="230" t="s">
        <v>18</v>
      </c>
      <c r="C20" s="231">
        <f>'Almoxarifado-Outubro_2020'!L20</f>
        <v>28</v>
      </c>
      <c r="D20" s="232">
        <f t="shared" si="0"/>
        <v>0.68</v>
      </c>
      <c r="E20" s="232">
        <f>'Almoxarifado-Outubro_2020'!N20</f>
        <v>19.04</v>
      </c>
      <c r="F20" s="234"/>
      <c r="G20" s="235"/>
      <c r="H20" s="232">
        <f t="shared" si="1"/>
        <v>0</v>
      </c>
      <c r="I20" s="247"/>
      <c r="J20" s="248"/>
      <c r="K20" s="249">
        <f t="shared" si="2"/>
        <v>0</v>
      </c>
      <c r="L20" s="231">
        <f t="shared" si="3"/>
        <v>28</v>
      </c>
      <c r="M20" s="232">
        <f t="shared" si="4"/>
        <v>0.68</v>
      </c>
      <c r="N20" s="236">
        <f t="shared" si="5"/>
        <v>19.04</v>
      </c>
    </row>
    <row r="21" spans="1:14" ht="15">
      <c r="A21" s="229" t="s">
        <v>26</v>
      </c>
      <c r="B21" s="230" t="s">
        <v>18</v>
      </c>
      <c r="C21" s="231">
        <f>'Almoxarifado-Outubro_2020'!L21</f>
        <v>8</v>
      </c>
      <c r="D21" s="232">
        <f t="shared" si="0"/>
        <v>0.68</v>
      </c>
      <c r="E21" s="232">
        <f>'Almoxarifado-Outubro_2020'!N21</f>
        <v>5.44</v>
      </c>
      <c r="F21" s="234"/>
      <c r="G21" s="235"/>
      <c r="H21" s="232">
        <f t="shared" si="1"/>
        <v>0</v>
      </c>
      <c r="I21" s="247"/>
      <c r="J21" s="248"/>
      <c r="K21" s="249">
        <f t="shared" si="2"/>
        <v>0</v>
      </c>
      <c r="L21" s="231">
        <f t="shared" si="3"/>
        <v>8</v>
      </c>
      <c r="M21" s="232">
        <f t="shared" si="4"/>
        <v>0.68</v>
      </c>
      <c r="N21" s="236">
        <f t="shared" si="5"/>
        <v>5.44</v>
      </c>
    </row>
    <row r="22" spans="1:14" ht="15">
      <c r="A22" s="229" t="s">
        <v>27</v>
      </c>
      <c r="B22" s="230" t="s">
        <v>18</v>
      </c>
      <c r="C22" s="231">
        <f>'Almoxarifado-Outubro_2020'!L22</f>
        <v>8</v>
      </c>
      <c r="D22" s="232">
        <f t="shared" si="0"/>
        <v>0.68</v>
      </c>
      <c r="E22" s="232">
        <f>'Almoxarifado-Outubro_2020'!N22</f>
        <v>5.44</v>
      </c>
      <c r="F22" s="234"/>
      <c r="G22" s="235"/>
      <c r="H22" s="232">
        <f t="shared" si="1"/>
        <v>0</v>
      </c>
      <c r="I22" s="247"/>
      <c r="J22" s="248"/>
      <c r="K22" s="249">
        <f t="shared" si="2"/>
        <v>0</v>
      </c>
      <c r="L22" s="231">
        <f t="shared" si="3"/>
        <v>8</v>
      </c>
      <c r="M22" s="232">
        <f t="shared" si="4"/>
        <v>0.68</v>
      </c>
      <c r="N22" s="236">
        <f t="shared" si="5"/>
        <v>5.44</v>
      </c>
    </row>
    <row r="23" spans="1:14" ht="15">
      <c r="A23" s="229" t="s">
        <v>28</v>
      </c>
      <c r="B23" s="230" t="s">
        <v>18</v>
      </c>
      <c r="C23" s="231">
        <f>'Almoxarifado-Outubro_2020'!L23</f>
        <v>8</v>
      </c>
      <c r="D23" s="232">
        <f t="shared" si="0"/>
        <v>0.68</v>
      </c>
      <c r="E23" s="232">
        <f>'Almoxarifado-Outubro_2020'!N23</f>
        <v>5.44</v>
      </c>
      <c r="F23" s="234"/>
      <c r="G23" s="235"/>
      <c r="H23" s="232">
        <f t="shared" si="1"/>
        <v>0</v>
      </c>
      <c r="I23" s="247"/>
      <c r="J23" s="248"/>
      <c r="K23" s="249">
        <f t="shared" si="2"/>
        <v>0</v>
      </c>
      <c r="L23" s="231">
        <f t="shared" si="3"/>
        <v>8</v>
      </c>
      <c r="M23" s="232">
        <f t="shared" si="4"/>
        <v>0.68</v>
      </c>
      <c r="N23" s="236">
        <f t="shared" si="5"/>
        <v>5.44</v>
      </c>
    </row>
    <row r="24" spans="1:14" ht="15">
      <c r="A24" s="229" t="s">
        <v>29</v>
      </c>
      <c r="B24" s="230" t="s">
        <v>18</v>
      </c>
      <c r="C24" s="231">
        <f>'Almoxarifado-Outubro_2020'!L24</f>
        <v>5</v>
      </c>
      <c r="D24" s="232">
        <f t="shared" si="0"/>
        <v>1</v>
      </c>
      <c r="E24" s="232">
        <f>'Almoxarifado-Outubro_2020'!N24</f>
        <v>5</v>
      </c>
      <c r="F24" s="234"/>
      <c r="G24" s="235"/>
      <c r="H24" s="232">
        <f t="shared" si="1"/>
        <v>0</v>
      </c>
      <c r="I24" s="247"/>
      <c r="J24" s="248"/>
      <c r="K24" s="249">
        <f t="shared" si="2"/>
        <v>0</v>
      </c>
      <c r="L24" s="231">
        <f t="shared" si="3"/>
        <v>5</v>
      </c>
      <c r="M24" s="232">
        <f t="shared" si="4"/>
        <v>1</v>
      </c>
      <c r="N24" s="236">
        <f t="shared" si="5"/>
        <v>5</v>
      </c>
    </row>
    <row r="25" spans="1:14" ht="15">
      <c r="A25" s="229" t="s">
        <v>30</v>
      </c>
      <c r="B25" s="230" t="s">
        <v>18</v>
      </c>
      <c r="C25" s="231">
        <f>'Almoxarifado-Outubro_2020'!L25</f>
        <v>250</v>
      </c>
      <c r="D25" s="232">
        <f t="shared" si="0"/>
        <v>0.37</v>
      </c>
      <c r="E25" s="232">
        <f>'Almoxarifado-Outubro_2020'!N25</f>
        <v>92.5</v>
      </c>
      <c r="F25" s="234"/>
      <c r="G25" s="235"/>
      <c r="H25" s="232">
        <f t="shared" si="1"/>
        <v>0</v>
      </c>
      <c r="I25" s="247"/>
      <c r="J25" s="248"/>
      <c r="K25" s="249">
        <f t="shared" si="2"/>
        <v>0</v>
      </c>
      <c r="L25" s="231">
        <f t="shared" si="3"/>
        <v>250</v>
      </c>
      <c r="M25" s="232">
        <f t="shared" si="4"/>
        <v>0.37</v>
      </c>
      <c r="N25" s="236">
        <f t="shared" si="5"/>
        <v>92.5</v>
      </c>
    </row>
    <row r="26" spans="1:14" ht="15">
      <c r="A26" s="229" t="s">
        <v>31</v>
      </c>
      <c r="B26" s="230" t="s">
        <v>32</v>
      </c>
      <c r="C26" s="231">
        <f>'Almoxarifado-Outubro_2020'!L26</f>
        <v>10</v>
      </c>
      <c r="D26" s="232">
        <f t="shared" si="0"/>
        <v>4.59</v>
      </c>
      <c r="E26" s="232">
        <f>'Almoxarifado-Outubro_2020'!N26</f>
        <v>45.9</v>
      </c>
      <c r="F26" s="234"/>
      <c r="G26" s="235"/>
      <c r="H26" s="232">
        <f t="shared" si="1"/>
        <v>0</v>
      </c>
      <c r="I26" s="247"/>
      <c r="J26" s="248"/>
      <c r="K26" s="249">
        <f t="shared" si="2"/>
        <v>0</v>
      </c>
      <c r="L26" s="231">
        <f t="shared" si="3"/>
        <v>10</v>
      </c>
      <c r="M26" s="232">
        <f t="shared" si="4"/>
        <v>4.59</v>
      </c>
      <c r="N26" s="236">
        <f t="shared" si="5"/>
        <v>45.9</v>
      </c>
    </row>
    <row r="27" spans="1:14" ht="15">
      <c r="A27" s="229" t="s">
        <v>33</v>
      </c>
      <c r="B27" s="230" t="s">
        <v>32</v>
      </c>
      <c r="C27" s="231">
        <f>'Almoxarifado-Outubro_2020'!L27</f>
        <v>5</v>
      </c>
      <c r="D27" s="232">
        <f t="shared" si="0"/>
        <v>4.59</v>
      </c>
      <c r="E27" s="232">
        <f>'Almoxarifado-Outubro_2020'!N27</f>
        <v>22.95</v>
      </c>
      <c r="F27" s="234"/>
      <c r="G27" s="235"/>
      <c r="H27" s="232">
        <f t="shared" si="1"/>
        <v>0</v>
      </c>
      <c r="I27" s="247"/>
      <c r="J27" s="248"/>
      <c r="K27" s="249">
        <f t="shared" si="2"/>
        <v>0</v>
      </c>
      <c r="L27" s="231">
        <f t="shared" si="3"/>
        <v>5</v>
      </c>
      <c r="M27" s="232">
        <f t="shared" si="4"/>
        <v>4.59</v>
      </c>
      <c r="N27" s="236">
        <f t="shared" si="5"/>
        <v>22.95</v>
      </c>
    </row>
    <row r="28" spans="1:14" ht="15">
      <c r="A28" s="229" t="s">
        <v>34</v>
      </c>
      <c r="B28" s="230" t="s">
        <v>32</v>
      </c>
      <c r="C28" s="231">
        <f>'Almoxarifado-Outubro_2020'!L28</f>
        <v>2</v>
      </c>
      <c r="D28" s="232">
        <f t="shared" si="0"/>
        <v>4.59</v>
      </c>
      <c r="E28" s="232">
        <f>'Almoxarifado-Outubro_2020'!N28</f>
        <v>9.18</v>
      </c>
      <c r="F28" s="234"/>
      <c r="G28" s="235"/>
      <c r="H28" s="232">
        <f t="shared" si="1"/>
        <v>0</v>
      </c>
      <c r="I28" s="247"/>
      <c r="J28" s="248"/>
      <c r="K28" s="249">
        <f t="shared" si="2"/>
        <v>0</v>
      </c>
      <c r="L28" s="231">
        <f t="shared" si="3"/>
        <v>2</v>
      </c>
      <c r="M28" s="232">
        <f t="shared" si="4"/>
        <v>4.59</v>
      </c>
      <c r="N28" s="236">
        <f t="shared" si="5"/>
        <v>9.18</v>
      </c>
    </row>
    <row r="29" spans="1:14" ht="15">
      <c r="A29" s="229" t="s">
        <v>35</v>
      </c>
      <c r="B29" s="230" t="s">
        <v>32</v>
      </c>
      <c r="C29" s="231">
        <f>'Almoxarifado-Outubro_2020'!L29</f>
        <v>3</v>
      </c>
      <c r="D29" s="232">
        <f t="shared" si="0"/>
        <v>4.59</v>
      </c>
      <c r="E29" s="232">
        <f>'Almoxarifado-Outubro_2020'!N29</f>
        <v>13.77</v>
      </c>
      <c r="F29" s="234"/>
      <c r="G29" s="235"/>
      <c r="H29" s="232">
        <f t="shared" si="1"/>
        <v>0</v>
      </c>
      <c r="I29" s="247"/>
      <c r="J29" s="248"/>
      <c r="K29" s="249">
        <f t="shared" si="2"/>
        <v>0</v>
      </c>
      <c r="L29" s="231">
        <f t="shared" si="3"/>
        <v>3</v>
      </c>
      <c r="M29" s="232">
        <f t="shared" si="4"/>
        <v>4.59</v>
      </c>
      <c r="N29" s="236">
        <f t="shared" si="5"/>
        <v>13.77</v>
      </c>
    </row>
    <row r="30" spans="1:14" ht="15">
      <c r="A30" s="229" t="s">
        <v>36</v>
      </c>
      <c r="B30" s="230" t="s">
        <v>32</v>
      </c>
      <c r="C30" s="231">
        <f>'Almoxarifado-Outubro_2020'!L30</f>
        <v>5</v>
      </c>
      <c r="D30" s="232">
        <f t="shared" si="0"/>
        <v>14.9</v>
      </c>
      <c r="E30" s="232">
        <f>'Almoxarifado-Outubro_2020'!N30</f>
        <v>74.5</v>
      </c>
      <c r="F30" s="234"/>
      <c r="G30" s="235"/>
      <c r="H30" s="232">
        <f t="shared" si="1"/>
        <v>0</v>
      </c>
      <c r="I30" s="247"/>
      <c r="J30" s="248"/>
      <c r="K30" s="249">
        <f t="shared" si="2"/>
        <v>0</v>
      </c>
      <c r="L30" s="231">
        <f t="shared" si="3"/>
        <v>5</v>
      </c>
      <c r="M30" s="232">
        <f t="shared" si="4"/>
        <v>14.9</v>
      </c>
      <c r="N30" s="236">
        <f t="shared" si="5"/>
        <v>74.5</v>
      </c>
    </row>
    <row r="31" spans="1:14" ht="15">
      <c r="A31" s="229" t="s">
        <v>37</v>
      </c>
      <c r="B31" s="230" t="s">
        <v>18</v>
      </c>
      <c r="C31" s="231">
        <f>'Almoxarifado-Outubro_2020'!L31</f>
        <v>6</v>
      </c>
      <c r="D31" s="232">
        <f t="shared" si="0"/>
        <v>3.86</v>
      </c>
      <c r="E31" s="232">
        <f>'Almoxarifado-Outubro_2020'!N31</f>
        <v>23.16</v>
      </c>
      <c r="F31" s="234"/>
      <c r="G31" s="235"/>
      <c r="H31" s="232">
        <f t="shared" si="1"/>
        <v>0</v>
      </c>
      <c r="I31" s="247"/>
      <c r="J31" s="248"/>
      <c r="K31" s="249">
        <f t="shared" si="2"/>
        <v>0</v>
      </c>
      <c r="L31" s="231">
        <f t="shared" si="3"/>
        <v>6</v>
      </c>
      <c r="M31" s="232">
        <f t="shared" si="4"/>
        <v>3.86</v>
      </c>
      <c r="N31" s="236">
        <f t="shared" si="5"/>
        <v>23.16</v>
      </c>
    </row>
    <row r="32" spans="1:14" ht="15">
      <c r="A32" s="229" t="s">
        <v>38</v>
      </c>
      <c r="B32" s="230" t="s">
        <v>18</v>
      </c>
      <c r="C32" s="231">
        <f>'Almoxarifado-Outubro_2020'!L32</f>
        <v>6</v>
      </c>
      <c r="D32" s="232">
        <f t="shared" si="0"/>
        <v>0.43</v>
      </c>
      <c r="E32" s="232">
        <f>'Almoxarifado-Outubro_2020'!N32</f>
        <v>2.58</v>
      </c>
      <c r="F32" s="234"/>
      <c r="G32" s="235"/>
      <c r="H32" s="232">
        <f t="shared" si="1"/>
        <v>0</v>
      </c>
      <c r="I32" s="247"/>
      <c r="J32" s="248"/>
      <c r="K32" s="249">
        <f t="shared" si="2"/>
        <v>0</v>
      </c>
      <c r="L32" s="231">
        <f t="shared" si="3"/>
        <v>6</v>
      </c>
      <c r="M32" s="232">
        <f t="shared" si="4"/>
        <v>0.43</v>
      </c>
      <c r="N32" s="236">
        <f t="shared" si="5"/>
        <v>2.58</v>
      </c>
    </row>
    <row r="33" spans="1:14" ht="15">
      <c r="A33" s="229" t="s">
        <v>39</v>
      </c>
      <c r="B33" s="230" t="s">
        <v>18</v>
      </c>
      <c r="C33" s="231">
        <f>'Almoxarifado-Outubro_2020'!L33</f>
        <v>3</v>
      </c>
      <c r="D33" s="232">
        <f t="shared" si="0"/>
        <v>0.45</v>
      </c>
      <c r="E33" s="232">
        <f>'Almoxarifado-Outubro_2020'!N33</f>
        <v>1.35</v>
      </c>
      <c r="F33" s="234"/>
      <c r="G33" s="235"/>
      <c r="H33" s="232">
        <f t="shared" si="1"/>
        <v>0</v>
      </c>
      <c r="I33" s="247"/>
      <c r="J33" s="248"/>
      <c r="K33" s="249">
        <f t="shared" si="2"/>
        <v>0</v>
      </c>
      <c r="L33" s="231">
        <f t="shared" si="3"/>
        <v>3</v>
      </c>
      <c r="M33" s="232">
        <f t="shared" si="4"/>
        <v>0.45</v>
      </c>
      <c r="N33" s="236">
        <f t="shared" si="5"/>
        <v>1.35</v>
      </c>
    </row>
    <row r="34" spans="1:14" ht="15">
      <c r="A34" s="229" t="s">
        <v>40</v>
      </c>
      <c r="B34" s="230" t="s">
        <v>18</v>
      </c>
      <c r="C34" s="231">
        <f>'Almoxarifado-Outubro_2020'!L34</f>
        <v>21</v>
      </c>
      <c r="D34" s="232">
        <f t="shared" si="0"/>
        <v>2.8</v>
      </c>
      <c r="E34" s="232">
        <f>'Almoxarifado-Outubro_2020'!N34</f>
        <v>58.8</v>
      </c>
      <c r="F34" s="234"/>
      <c r="G34" s="235"/>
      <c r="H34" s="232">
        <f t="shared" si="1"/>
        <v>0</v>
      </c>
      <c r="I34" s="247"/>
      <c r="J34" s="248"/>
      <c r="K34" s="249">
        <f t="shared" si="2"/>
        <v>0</v>
      </c>
      <c r="L34" s="231">
        <f t="shared" si="3"/>
        <v>21</v>
      </c>
      <c r="M34" s="232">
        <f t="shared" si="4"/>
        <v>2.8</v>
      </c>
      <c r="N34" s="236">
        <f t="shared" si="5"/>
        <v>58.8</v>
      </c>
    </row>
    <row r="35" spans="1:14" ht="15">
      <c r="A35" s="229" t="s">
        <v>41</v>
      </c>
      <c r="B35" s="230" t="s">
        <v>18</v>
      </c>
      <c r="C35" s="231">
        <f>'Almoxarifado-Outubro_2020'!L35</f>
        <v>730</v>
      </c>
      <c r="D35" s="232">
        <f t="shared" si="0"/>
        <v>0.11</v>
      </c>
      <c r="E35" s="232">
        <f>'Almoxarifado-Outubro_2020'!N35</f>
        <v>80.3</v>
      </c>
      <c r="F35" s="234"/>
      <c r="G35" s="235"/>
      <c r="H35" s="232">
        <f t="shared" si="1"/>
        <v>0</v>
      </c>
      <c r="I35" s="247"/>
      <c r="J35" s="248"/>
      <c r="K35" s="249">
        <f t="shared" si="2"/>
        <v>0</v>
      </c>
      <c r="L35" s="231">
        <f t="shared" si="3"/>
        <v>730</v>
      </c>
      <c r="M35" s="232">
        <f t="shared" si="4"/>
        <v>0.11</v>
      </c>
      <c r="N35" s="236">
        <f t="shared" si="5"/>
        <v>80.3</v>
      </c>
    </row>
    <row r="36" spans="1:14" ht="15">
      <c r="A36" s="229" t="s">
        <v>42</v>
      </c>
      <c r="B36" s="230" t="s">
        <v>18</v>
      </c>
      <c r="C36" s="231">
        <f>'Almoxarifado-Outubro_2020'!L36</f>
        <v>9</v>
      </c>
      <c r="D36" s="232">
        <f t="shared" si="0"/>
        <v>12.81</v>
      </c>
      <c r="E36" s="232">
        <f>'Almoxarifado-Outubro_2020'!N36</f>
        <v>115.29</v>
      </c>
      <c r="F36" s="234"/>
      <c r="G36" s="235"/>
      <c r="H36" s="232">
        <f t="shared" si="1"/>
        <v>0</v>
      </c>
      <c r="I36" s="247"/>
      <c r="J36" s="248"/>
      <c r="K36" s="249">
        <f t="shared" si="2"/>
        <v>0</v>
      </c>
      <c r="L36" s="231">
        <f t="shared" si="3"/>
        <v>9</v>
      </c>
      <c r="M36" s="232">
        <f t="shared" si="4"/>
        <v>12.81</v>
      </c>
      <c r="N36" s="236">
        <f t="shared" si="5"/>
        <v>115.29</v>
      </c>
    </row>
    <row r="37" spans="1:14" ht="15">
      <c r="A37" s="229" t="s">
        <v>43</v>
      </c>
      <c r="B37" s="230" t="s">
        <v>18</v>
      </c>
      <c r="C37" s="231">
        <f>'Almoxarifado-Outubro_2020'!L37</f>
        <v>4</v>
      </c>
      <c r="D37" s="232">
        <f t="shared" si="0"/>
        <v>0.25</v>
      </c>
      <c r="E37" s="232">
        <f>'Almoxarifado-Outubro_2020'!N37</f>
        <v>1</v>
      </c>
      <c r="F37" s="234"/>
      <c r="G37" s="235"/>
      <c r="H37" s="232">
        <f t="shared" si="1"/>
        <v>0</v>
      </c>
      <c r="I37" s="247"/>
      <c r="J37" s="248"/>
      <c r="K37" s="249">
        <f t="shared" si="2"/>
        <v>0</v>
      </c>
      <c r="L37" s="231">
        <f t="shared" si="3"/>
        <v>4</v>
      </c>
      <c r="M37" s="232">
        <f t="shared" si="4"/>
        <v>0.25</v>
      </c>
      <c r="N37" s="236">
        <f t="shared" si="5"/>
        <v>1</v>
      </c>
    </row>
    <row r="38" spans="1:14" ht="15">
      <c r="A38" s="229" t="s">
        <v>44</v>
      </c>
      <c r="B38" s="230" t="s">
        <v>32</v>
      </c>
      <c r="C38" s="231">
        <f>'Almoxarifado-Outubro_2020'!L38</f>
        <v>3</v>
      </c>
      <c r="D38" s="232">
        <f t="shared" si="0"/>
        <v>0.37</v>
      </c>
      <c r="E38" s="232">
        <f>'Almoxarifado-Outubro_2020'!N38</f>
        <v>1.11</v>
      </c>
      <c r="F38" s="234"/>
      <c r="G38" s="235"/>
      <c r="H38" s="232">
        <f t="shared" si="1"/>
        <v>0</v>
      </c>
      <c r="I38" s="247"/>
      <c r="J38" s="248"/>
      <c r="K38" s="249">
        <f t="shared" si="2"/>
        <v>0</v>
      </c>
      <c r="L38" s="231">
        <f t="shared" si="3"/>
        <v>3</v>
      </c>
      <c r="M38" s="232">
        <f t="shared" si="4"/>
        <v>0.37</v>
      </c>
      <c r="N38" s="236">
        <f t="shared" si="5"/>
        <v>1.11</v>
      </c>
    </row>
    <row r="39" spans="1:14" ht="15">
      <c r="A39" s="229" t="s">
        <v>45</v>
      </c>
      <c r="B39" s="230" t="s">
        <v>18</v>
      </c>
      <c r="C39" s="231">
        <f>'Almoxarifado-Outubro_2020'!L39</f>
        <v>1</v>
      </c>
      <c r="D39" s="232">
        <f t="shared" si="0"/>
        <v>39.41</v>
      </c>
      <c r="E39" s="232">
        <f>'Almoxarifado-Outubro_2020'!N39</f>
        <v>39.41</v>
      </c>
      <c r="F39" s="234"/>
      <c r="G39" s="235"/>
      <c r="H39" s="232">
        <f t="shared" si="1"/>
        <v>0</v>
      </c>
      <c r="I39" s="247"/>
      <c r="J39" s="248"/>
      <c r="K39" s="249">
        <f t="shared" si="2"/>
        <v>0</v>
      </c>
      <c r="L39" s="231">
        <f t="shared" si="3"/>
        <v>1</v>
      </c>
      <c r="M39" s="232">
        <f t="shared" si="4"/>
        <v>39.41</v>
      </c>
      <c r="N39" s="236">
        <f t="shared" si="5"/>
        <v>39.41</v>
      </c>
    </row>
    <row r="40" spans="1:14" ht="15">
      <c r="A40" s="229" t="s">
        <v>46</v>
      </c>
      <c r="B40" s="230" t="s">
        <v>18</v>
      </c>
      <c r="C40" s="231">
        <f>'Almoxarifado-Outubro_2020'!L40</f>
        <v>6</v>
      </c>
      <c r="D40" s="232">
        <f t="shared" si="0"/>
        <v>1.88</v>
      </c>
      <c r="E40" s="232">
        <f>'Almoxarifado-Outubro_2020'!N40</f>
        <v>11.28</v>
      </c>
      <c r="F40" s="234"/>
      <c r="G40" s="235"/>
      <c r="H40" s="232">
        <f t="shared" si="1"/>
        <v>0</v>
      </c>
      <c r="I40" s="247"/>
      <c r="J40" s="248"/>
      <c r="K40" s="249">
        <f t="shared" si="2"/>
        <v>0</v>
      </c>
      <c r="L40" s="231">
        <f t="shared" si="3"/>
        <v>6</v>
      </c>
      <c r="M40" s="232">
        <f t="shared" si="4"/>
        <v>1.88</v>
      </c>
      <c r="N40" s="236">
        <f t="shared" si="5"/>
        <v>11.28</v>
      </c>
    </row>
    <row r="41" spans="1:14" ht="15">
      <c r="A41" s="229" t="s">
        <v>47</v>
      </c>
      <c r="B41" s="230" t="s">
        <v>18</v>
      </c>
      <c r="C41" s="231">
        <f>'Almoxarifado-Outubro_2020'!L41</f>
        <v>3</v>
      </c>
      <c r="D41" s="232">
        <f t="shared" si="0"/>
        <v>1.86</v>
      </c>
      <c r="E41" s="232">
        <f>'Almoxarifado-Outubro_2020'!N41</f>
        <v>5.58</v>
      </c>
      <c r="F41" s="234"/>
      <c r="G41" s="235"/>
      <c r="H41" s="232">
        <f t="shared" si="1"/>
        <v>0</v>
      </c>
      <c r="I41" s="247"/>
      <c r="J41" s="248"/>
      <c r="K41" s="249">
        <f t="shared" si="2"/>
        <v>0</v>
      </c>
      <c r="L41" s="231">
        <f t="shared" si="3"/>
        <v>3</v>
      </c>
      <c r="M41" s="232">
        <f t="shared" si="4"/>
        <v>1.86</v>
      </c>
      <c r="N41" s="236">
        <f t="shared" si="5"/>
        <v>5.58</v>
      </c>
    </row>
    <row r="42" spans="1:14" ht="15">
      <c r="A42" s="229" t="s">
        <v>48</v>
      </c>
      <c r="B42" s="230" t="s">
        <v>18</v>
      </c>
      <c r="C42" s="231">
        <f>'Almoxarifado-Outubro_2020'!L42</f>
        <v>41</v>
      </c>
      <c r="D42" s="232">
        <f t="shared" si="0"/>
        <v>1.9</v>
      </c>
      <c r="E42" s="232">
        <f>'Almoxarifado-Outubro_2020'!N42</f>
        <v>77.9</v>
      </c>
      <c r="F42" s="234"/>
      <c r="G42" s="235"/>
      <c r="H42" s="232">
        <f t="shared" si="1"/>
        <v>0</v>
      </c>
      <c r="I42" s="247"/>
      <c r="J42" s="248"/>
      <c r="K42" s="249">
        <f t="shared" si="2"/>
        <v>0</v>
      </c>
      <c r="L42" s="231">
        <f t="shared" si="3"/>
        <v>41</v>
      </c>
      <c r="M42" s="232">
        <f t="shared" si="4"/>
        <v>1.9</v>
      </c>
      <c r="N42" s="236">
        <f t="shared" si="5"/>
        <v>77.9</v>
      </c>
    </row>
    <row r="43" spans="1:14" ht="15">
      <c r="A43" s="229" t="s">
        <v>49</v>
      </c>
      <c r="B43" s="230" t="s">
        <v>18</v>
      </c>
      <c r="C43" s="231">
        <f>'Almoxarifado-Outubro_2020'!L43</f>
        <v>50</v>
      </c>
      <c r="D43" s="232">
        <f t="shared" si="0"/>
        <v>4.9</v>
      </c>
      <c r="E43" s="232">
        <f>'Almoxarifado-Outubro_2020'!N43</f>
        <v>245</v>
      </c>
      <c r="F43" s="234"/>
      <c r="G43" s="235"/>
      <c r="H43" s="232">
        <f t="shared" si="1"/>
        <v>0</v>
      </c>
      <c r="I43" s="247"/>
      <c r="J43" s="248"/>
      <c r="K43" s="249">
        <f t="shared" si="2"/>
        <v>0</v>
      </c>
      <c r="L43" s="231">
        <f t="shared" si="3"/>
        <v>50</v>
      </c>
      <c r="M43" s="232">
        <f t="shared" si="4"/>
        <v>4.9</v>
      </c>
      <c r="N43" s="236">
        <f t="shared" si="5"/>
        <v>245</v>
      </c>
    </row>
    <row r="44" spans="1:14" ht="15">
      <c r="A44" s="229" t="s">
        <v>50</v>
      </c>
      <c r="B44" s="230" t="s">
        <v>18</v>
      </c>
      <c r="C44" s="231">
        <f>'Almoxarifado-Outubro_2020'!L44</f>
        <v>2</v>
      </c>
      <c r="D44" s="232">
        <f t="shared" si="0"/>
        <v>7.99</v>
      </c>
      <c r="E44" s="232">
        <f>'Almoxarifado-Outubro_2020'!N44</f>
        <v>15.98</v>
      </c>
      <c r="F44" s="234"/>
      <c r="G44" s="235"/>
      <c r="H44" s="232">
        <f t="shared" si="1"/>
        <v>0</v>
      </c>
      <c r="I44" s="247"/>
      <c r="J44" s="248"/>
      <c r="K44" s="249">
        <f t="shared" si="2"/>
        <v>0</v>
      </c>
      <c r="L44" s="231">
        <f t="shared" si="3"/>
        <v>2</v>
      </c>
      <c r="M44" s="232">
        <f t="shared" si="4"/>
        <v>7.99</v>
      </c>
      <c r="N44" s="236">
        <f t="shared" si="5"/>
        <v>15.98</v>
      </c>
    </row>
    <row r="45" spans="1:14" ht="15">
      <c r="A45" s="229" t="s">
        <v>51</v>
      </c>
      <c r="B45" s="230" t="s">
        <v>32</v>
      </c>
      <c r="C45" s="231">
        <f>'Almoxarifado-Outubro_2020'!L45</f>
        <v>1</v>
      </c>
      <c r="D45" s="232">
        <f t="shared" si="0"/>
        <v>4.95</v>
      </c>
      <c r="E45" s="232">
        <f>'Almoxarifado-Outubro_2020'!N45</f>
        <v>4.95</v>
      </c>
      <c r="F45" s="234"/>
      <c r="G45" s="235"/>
      <c r="H45" s="232">
        <f t="shared" si="1"/>
        <v>0</v>
      </c>
      <c r="I45" s="247"/>
      <c r="J45" s="248"/>
      <c r="K45" s="249">
        <f t="shared" si="2"/>
        <v>0</v>
      </c>
      <c r="L45" s="231">
        <f t="shared" si="3"/>
        <v>1</v>
      </c>
      <c r="M45" s="232">
        <f t="shared" si="4"/>
        <v>4.95</v>
      </c>
      <c r="N45" s="236">
        <f t="shared" si="5"/>
        <v>4.95</v>
      </c>
    </row>
    <row r="46" spans="1:14" ht="15">
      <c r="A46" s="229" t="s">
        <v>52</v>
      </c>
      <c r="B46" s="230" t="s">
        <v>53</v>
      </c>
      <c r="C46" s="231">
        <f>'Almoxarifado-Outubro_2020'!L46</f>
        <v>31</v>
      </c>
      <c r="D46" s="232">
        <f t="shared" si="0"/>
        <v>10.15</v>
      </c>
      <c r="E46" s="232">
        <f>'Almoxarifado-Outubro_2020'!N46</f>
        <v>314.65</v>
      </c>
      <c r="F46" s="234"/>
      <c r="G46" s="235"/>
      <c r="H46" s="232">
        <f t="shared" si="1"/>
        <v>0</v>
      </c>
      <c r="I46" s="247"/>
      <c r="J46" s="248"/>
      <c r="K46" s="249">
        <f t="shared" si="2"/>
        <v>0</v>
      </c>
      <c r="L46" s="231">
        <f t="shared" si="3"/>
        <v>31</v>
      </c>
      <c r="M46" s="232">
        <f t="shared" si="4"/>
        <v>10.15</v>
      </c>
      <c r="N46" s="236">
        <f t="shared" si="5"/>
        <v>314.65</v>
      </c>
    </row>
    <row r="47" spans="1:14" ht="15">
      <c r="A47" s="229" t="s">
        <v>54</v>
      </c>
      <c r="B47" s="230" t="s">
        <v>32</v>
      </c>
      <c r="C47" s="231">
        <f>'Almoxarifado-Outubro_2020'!L47</f>
        <v>12</v>
      </c>
      <c r="D47" s="232">
        <f t="shared" si="0"/>
        <v>10.15</v>
      </c>
      <c r="E47" s="232">
        <f>'Almoxarifado-Outubro_2020'!N47</f>
        <v>121.8</v>
      </c>
      <c r="F47" s="234"/>
      <c r="G47" s="235"/>
      <c r="H47" s="232">
        <f t="shared" si="1"/>
        <v>0</v>
      </c>
      <c r="I47" s="247"/>
      <c r="J47" s="248"/>
      <c r="K47" s="249">
        <f t="shared" si="2"/>
        <v>0</v>
      </c>
      <c r="L47" s="231">
        <f t="shared" si="3"/>
        <v>12</v>
      </c>
      <c r="M47" s="232">
        <f t="shared" si="4"/>
        <v>10.15</v>
      </c>
      <c r="N47" s="236">
        <f t="shared" si="5"/>
        <v>121.8</v>
      </c>
    </row>
    <row r="48" spans="1:14" ht="15">
      <c r="A48" s="229" t="s">
        <v>55</v>
      </c>
      <c r="B48" s="230" t="s">
        <v>32</v>
      </c>
      <c r="C48" s="231">
        <f>'Almoxarifado-Outubro_2020'!L48</f>
        <v>7</v>
      </c>
      <c r="D48" s="232">
        <f t="shared" si="0"/>
        <v>10.15</v>
      </c>
      <c r="E48" s="232">
        <f>'Almoxarifado-Outubro_2020'!N48</f>
        <v>71.05</v>
      </c>
      <c r="F48" s="234"/>
      <c r="G48" s="235"/>
      <c r="H48" s="232">
        <f t="shared" si="1"/>
        <v>0</v>
      </c>
      <c r="I48" s="247"/>
      <c r="J48" s="248"/>
      <c r="K48" s="249">
        <f t="shared" si="2"/>
        <v>0</v>
      </c>
      <c r="L48" s="231">
        <f t="shared" si="3"/>
        <v>7</v>
      </c>
      <c r="M48" s="232">
        <f t="shared" si="4"/>
        <v>10.15</v>
      </c>
      <c r="N48" s="236">
        <f t="shared" si="5"/>
        <v>71.05</v>
      </c>
    </row>
    <row r="49" spans="1:14" ht="15">
      <c r="A49" s="229" t="s">
        <v>56</v>
      </c>
      <c r="B49" s="230" t="s">
        <v>32</v>
      </c>
      <c r="C49" s="231">
        <f>'Almoxarifado-Outubro_2020'!L49</f>
        <v>5</v>
      </c>
      <c r="D49" s="232">
        <f t="shared" si="0"/>
        <v>29</v>
      </c>
      <c r="E49" s="232">
        <f>'Almoxarifado-Outubro_2020'!N49</f>
        <v>145</v>
      </c>
      <c r="F49" s="234"/>
      <c r="G49" s="235"/>
      <c r="H49" s="232">
        <f t="shared" si="1"/>
        <v>0</v>
      </c>
      <c r="I49" s="247"/>
      <c r="J49" s="248"/>
      <c r="K49" s="249">
        <f t="shared" si="2"/>
        <v>0</v>
      </c>
      <c r="L49" s="231">
        <f t="shared" si="3"/>
        <v>5</v>
      </c>
      <c r="M49" s="232">
        <f t="shared" si="4"/>
        <v>29</v>
      </c>
      <c r="N49" s="236">
        <f t="shared" si="5"/>
        <v>145</v>
      </c>
    </row>
    <row r="50" spans="1:14" ht="15">
      <c r="A50" s="229" t="s">
        <v>57</v>
      </c>
      <c r="B50" s="230" t="s">
        <v>18</v>
      </c>
      <c r="C50" s="231">
        <f>'Almoxarifado-Outubro_2020'!L50</f>
        <v>19</v>
      </c>
      <c r="D50" s="232">
        <f t="shared" si="0"/>
        <v>2.48</v>
      </c>
      <c r="E50" s="232">
        <f>'Almoxarifado-Outubro_2020'!N50</f>
        <v>47.12</v>
      </c>
      <c r="F50" s="234"/>
      <c r="G50" s="235"/>
      <c r="H50" s="232">
        <f t="shared" si="1"/>
        <v>0</v>
      </c>
      <c r="I50" s="247"/>
      <c r="J50" s="248"/>
      <c r="K50" s="249">
        <f t="shared" si="2"/>
        <v>0</v>
      </c>
      <c r="L50" s="231">
        <f t="shared" si="3"/>
        <v>19</v>
      </c>
      <c r="M50" s="232">
        <f t="shared" si="4"/>
        <v>2.48</v>
      </c>
      <c r="N50" s="236">
        <f t="shared" si="5"/>
        <v>47.12</v>
      </c>
    </row>
    <row r="51" spans="1:14" ht="15">
      <c r="A51" s="229" t="s">
        <v>58</v>
      </c>
      <c r="B51" s="230" t="s">
        <v>18</v>
      </c>
      <c r="C51" s="231">
        <f>'Almoxarifado-Outubro_2020'!L51</f>
        <v>98</v>
      </c>
      <c r="D51" s="232">
        <f t="shared" si="0"/>
        <v>0.26</v>
      </c>
      <c r="E51" s="232">
        <f>'Almoxarifado-Outubro_2020'!N51</f>
        <v>25.48</v>
      </c>
      <c r="F51" s="234"/>
      <c r="G51" s="235"/>
      <c r="H51" s="232">
        <f t="shared" si="1"/>
        <v>0</v>
      </c>
      <c r="I51" s="247"/>
      <c r="J51" s="248"/>
      <c r="K51" s="249">
        <f t="shared" si="2"/>
        <v>0</v>
      </c>
      <c r="L51" s="231">
        <f t="shared" si="3"/>
        <v>98</v>
      </c>
      <c r="M51" s="232">
        <f t="shared" si="4"/>
        <v>0.26</v>
      </c>
      <c r="N51" s="236">
        <f t="shared" si="5"/>
        <v>25.48</v>
      </c>
    </row>
    <row r="52" spans="1:14" ht="15">
      <c r="A52" s="229" t="s">
        <v>59</v>
      </c>
      <c r="B52" s="230" t="s">
        <v>18</v>
      </c>
      <c r="C52" s="231">
        <f>'Almoxarifado-Outubro_2020'!L52</f>
        <v>1</v>
      </c>
      <c r="D52" s="232">
        <f t="shared" si="0"/>
        <v>2.98</v>
      </c>
      <c r="E52" s="232">
        <f>'Almoxarifado-Outubro_2020'!N52</f>
        <v>2.98</v>
      </c>
      <c r="F52" s="234"/>
      <c r="G52" s="235"/>
      <c r="H52" s="232">
        <f t="shared" si="1"/>
        <v>0</v>
      </c>
      <c r="I52" s="247"/>
      <c r="J52" s="248"/>
      <c r="K52" s="249">
        <f t="shared" si="2"/>
        <v>0</v>
      </c>
      <c r="L52" s="231">
        <f t="shared" si="3"/>
        <v>1</v>
      </c>
      <c r="M52" s="232">
        <f t="shared" si="4"/>
        <v>2.98</v>
      </c>
      <c r="N52" s="236">
        <f t="shared" si="5"/>
        <v>2.98</v>
      </c>
    </row>
    <row r="53" spans="1:14" ht="15">
      <c r="A53" s="229" t="s">
        <v>60</v>
      </c>
      <c r="B53" s="230" t="s">
        <v>32</v>
      </c>
      <c r="C53" s="231">
        <f>'Almoxarifado-Outubro_2020'!L53</f>
        <v>2</v>
      </c>
      <c r="D53" s="232">
        <f t="shared" si="0"/>
        <v>17.99</v>
      </c>
      <c r="E53" s="232">
        <f>'Almoxarifado-Outubro_2020'!N53</f>
        <v>35.98</v>
      </c>
      <c r="F53" s="234"/>
      <c r="G53" s="235"/>
      <c r="H53" s="232">
        <f t="shared" si="1"/>
        <v>0</v>
      </c>
      <c r="I53" s="247"/>
      <c r="J53" s="248"/>
      <c r="K53" s="249">
        <f t="shared" si="2"/>
        <v>0</v>
      </c>
      <c r="L53" s="231">
        <f t="shared" si="3"/>
        <v>2</v>
      </c>
      <c r="M53" s="232">
        <f t="shared" si="4"/>
        <v>17.99</v>
      </c>
      <c r="N53" s="236">
        <f t="shared" si="5"/>
        <v>35.98</v>
      </c>
    </row>
    <row r="54" spans="1:14" ht="15">
      <c r="A54" s="229" t="s">
        <v>61</v>
      </c>
      <c r="B54" s="230" t="s">
        <v>32</v>
      </c>
      <c r="C54" s="231">
        <f>'Almoxarifado-Outubro_2020'!L54</f>
        <v>1</v>
      </c>
      <c r="D54" s="232">
        <f t="shared" si="0"/>
        <v>15.29</v>
      </c>
      <c r="E54" s="232">
        <f>'Almoxarifado-Outubro_2020'!N54</f>
        <v>15.29</v>
      </c>
      <c r="F54" s="234"/>
      <c r="G54" s="235"/>
      <c r="H54" s="232">
        <f t="shared" si="1"/>
        <v>0</v>
      </c>
      <c r="I54" s="247"/>
      <c r="J54" s="248"/>
      <c r="K54" s="249">
        <f t="shared" si="2"/>
        <v>0</v>
      </c>
      <c r="L54" s="231">
        <f t="shared" si="3"/>
        <v>1</v>
      </c>
      <c r="M54" s="232">
        <f t="shared" si="4"/>
        <v>15.29</v>
      </c>
      <c r="N54" s="236">
        <f t="shared" si="5"/>
        <v>15.29</v>
      </c>
    </row>
    <row r="55" spans="1:14" ht="15">
      <c r="A55" s="229" t="s">
        <v>62</v>
      </c>
      <c r="B55" s="230" t="s">
        <v>32</v>
      </c>
      <c r="C55" s="231">
        <f>'Almoxarifado-Outubro_2020'!L55</f>
        <v>1</v>
      </c>
      <c r="D55" s="232">
        <f t="shared" si="0"/>
        <v>15.6</v>
      </c>
      <c r="E55" s="232">
        <f>'Almoxarifado-Outubro_2020'!N55</f>
        <v>15.6</v>
      </c>
      <c r="F55" s="234"/>
      <c r="G55" s="235"/>
      <c r="H55" s="232">
        <f t="shared" si="1"/>
        <v>0</v>
      </c>
      <c r="I55" s="247"/>
      <c r="J55" s="248"/>
      <c r="K55" s="249">
        <f t="shared" si="2"/>
        <v>0</v>
      </c>
      <c r="L55" s="231">
        <f t="shared" si="3"/>
        <v>1</v>
      </c>
      <c r="M55" s="232">
        <f t="shared" si="4"/>
        <v>15.6</v>
      </c>
      <c r="N55" s="236">
        <f t="shared" si="5"/>
        <v>15.6</v>
      </c>
    </row>
    <row r="56" spans="1:14" ht="15">
      <c r="A56" s="229" t="s">
        <v>63</v>
      </c>
      <c r="B56" s="230" t="s">
        <v>32</v>
      </c>
      <c r="C56" s="231">
        <f>'Almoxarifado-Outubro_2020'!L56</f>
        <v>3</v>
      </c>
      <c r="D56" s="232">
        <f t="shared" si="0"/>
        <v>14.7</v>
      </c>
      <c r="E56" s="232">
        <f>'Almoxarifado-Outubro_2020'!N56</f>
        <v>44.1</v>
      </c>
      <c r="F56" s="234"/>
      <c r="G56" s="235"/>
      <c r="H56" s="232">
        <f t="shared" si="1"/>
        <v>0</v>
      </c>
      <c r="I56" s="247"/>
      <c r="J56" s="248"/>
      <c r="K56" s="249">
        <f t="shared" si="2"/>
        <v>0</v>
      </c>
      <c r="L56" s="231">
        <f t="shared" si="3"/>
        <v>3</v>
      </c>
      <c r="M56" s="232">
        <f t="shared" si="4"/>
        <v>14.7</v>
      </c>
      <c r="N56" s="236">
        <f t="shared" si="5"/>
        <v>44.1</v>
      </c>
    </row>
    <row r="57" spans="1:14" ht="15">
      <c r="A57" s="229" t="s">
        <v>64</v>
      </c>
      <c r="B57" s="230" t="s">
        <v>18</v>
      </c>
      <c r="C57" s="231">
        <f>'Almoxarifado-Outubro_2020'!L57</f>
        <v>5</v>
      </c>
      <c r="D57" s="232">
        <f t="shared" si="0"/>
        <v>19.06</v>
      </c>
      <c r="E57" s="232">
        <f>'Almoxarifado-Outubro_2020'!N57</f>
        <v>95.3</v>
      </c>
      <c r="F57" s="234"/>
      <c r="G57" s="235"/>
      <c r="H57" s="232">
        <f t="shared" si="1"/>
        <v>0</v>
      </c>
      <c r="I57" s="247"/>
      <c r="J57" s="248"/>
      <c r="K57" s="249">
        <f t="shared" si="2"/>
        <v>0</v>
      </c>
      <c r="L57" s="231">
        <f t="shared" si="3"/>
        <v>5</v>
      </c>
      <c r="M57" s="232">
        <f t="shared" si="4"/>
        <v>19.06</v>
      </c>
      <c r="N57" s="236">
        <f t="shared" si="5"/>
        <v>95.3</v>
      </c>
    </row>
    <row r="58" spans="1:14" ht="15">
      <c r="A58" s="229" t="s">
        <v>65</v>
      </c>
      <c r="B58" s="230" t="s">
        <v>32</v>
      </c>
      <c r="C58" s="231">
        <f>'Almoxarifado-Outubro_2020'!L58</f>
        <v>12</v>
      </c>
      <c r="D58" s="232">
        <f t="shared" si="0"/>
        <v>0.85</v>
      </c>
      <c r="E58" s="232">
        <f>'Almoxarifado-Outubro_2020'!N58</f>
        <v>10.2</v>
      </c>
      <c r="F58" s="234"/>
      <c r="G58" s="235"/>
      <c r="H58" s="232">
        <f t="shared" si="1"/>
        <v>0</v>
      </c>
      <c r="I58" s="247"/>
      <c r="J58" s="248"/>
      <c r="K58" s="249">
        <f t="shared" si="2"/>
        <v>0</v>
      </c>
      <c r="L58" s="231">
        <f t="shared" si="3"/>
        <v>12</v>
      </c>
      <c r="M58" s="232">
        <f t="shared" si="4"/>
        <v>0.85</v>
      </c>
      <c r="N58" s="236">
        <f t="shared" si="5"/>
        <v>10.2</v>
      </c>
    </row>
    <row r="59" spans="1:14" ht="15">
      <c r="A59" s="229" t="s">
        <v>66</v>
      </c>
      <c r="B59" s="230" t="s">
        <v>32</v>
      </c>
      <c r="C59" s="231">
        <f>'Almoxarifado-Outubro_2020'!L59</f>
        <v>9</v>
      </c>
      <c r="D59" s="232">
        <f t="shared" si="0"/>
        <v>0.87</v>
      </c>
      <c r="E59" s="232">
        <f>'Almoxarifado-Outubro_2020'!N59</f>
        <v>7.83</v>
      </c>
      <c r="F59" s="234"/>
      <c r="G59" s="235"/>
      <c r="H59" s="232">
        <f t="shared" si="1"/>
        <v>0</v>
      </c>
      <c r="I59" s="247"/>
      <c r="J59" s="248"/>
      <c r="K59" s="249">
        <f t="shared" si="2"/>
        <v>0</v>
      </c>
      <c r="L59" s="231">
        <f t="shared" si="3"/>
        <v>9</v>
      </c>
      <c r="M59" s="232">
        <f t="shared" si="4"/>
        <v>0.87</v>
      </c>
      <c r="N59" s="236">
        <f t="shared" si="5"/>
        <v>7.83</v>
      </c>
    </row>
    <row r="60" spans="1:14" ht="15">
      <c r="A60" s="229" t="s">
        <v>67</v>
      </c>
      <c r="B60" s="230" t="s">
        <v>32</v>
      </c>
      <c r="C60" s="231">
        <f>'Almoxarifado-Outubro_2020'!L60</f>
        <v>59</v>
      </c>
      <c r="D60" s="232">
        <f t="shared" si="0"/>
        <v>0.52</v>
      </c>
      <c r="E60" s="232">
        <f>'Almoxarifado-Outubro_2020'!N60</f>
        <v>30.68</v>
      </c>
      <c r="F60" s="234"/>
      <c r="G60" s="235"/>
      <c r="H60" s="232">
        <f t="shared" si="1"/>
        <v>0</v>
      </c>
      <c r="I60" s="247">
        <v>1</v>
      </c>
      <c r="J60" s="248">
        <v>0.52</v>
      </c>
      <c r="K60" s="249">
        <f t="shared" si="2"/>
        <v>0.52</v>
      </c>
      <c r="L60" s="231">
        <f t="shared" si="3"/>
        <v>58</v>
      </c>
      <c r="M60" s="232">
        <f t="shared" si="4"/>
        <v>0.52</v>
      </c>
      <c r="N60" s="236">
        <f t="shared" si="5"/>
        <v>30.16</v>
      </c>
    </row>
    <row r="61" spans="1:14" ht="15">
      <c r="A61" s="229" t="s">
        <v>68</v>
      </c>
      <c r="B61" s="230" t="s">
        <v>32</v>
      </c>
      <c r="C61" s="231">
        <f>'Almoxarifado-Outubro_2020'!L61</f>
        <v>1</v>
      </c>
      <c r="D61" s="232">
        <f t="shared" si="0"/>
        <v>18.2</v>
      </c>
      <c r="E61" s="232">
        <f>'Almoxarifado-Outubro_2020'!N61</f>
        <v>18.2</v>
      </c>
      <c r="F61" s="234"/>
      <c r="G61" s="235"/>
      <c r="H61" s="232">
        <f t="shared" si="1"/>
        <v>0</v>
      </c>
      <c r="I61" s="247"/>
      <c r="J61" s="248"/>
      <c r="K61" s="249">
        <f t="shared" si="2"/>
        <v>0</v>
      </c>
      <c r="L61" s="231">
        <f t="shared" si="3"/>
        <v>1</v>
      </c>
      <c r="M61" s="232">
        <f t="shared" si="4"/>
        <v>18.2</v>
      </c>
      <c r="N61" s="236">
        <f t="shared" si="5"/>
        <v>18.2</v>
      </c>
    </row>
    <row r="62" spans="1:14" ht="15">
      <c r="A62" s="229" t="s">
        <v>69</v>
      </c>
      <c r="B62" s="230" t="s">
        <v>18</v>
      </c>
      <c r="C62" s="231">
        <f>'Almoxarifado-Outubro_2020'!L62</f>
        <v>5</v>
      </c>
      <c r="D62" s="232">
        <f t="shared" si="0"/>
        <v>2.8</v>
      </c>
      <c r="E62" s="232">
        <f>'Almoxarifado-Outubro_2020'!N62</f>
        <v>14</v>
      </c>
      <c r="F62" s="234"/>
      <c r="G62" s="235"/>
      <c r="H62" s="232">
        <f t="shared" si="1"/>
        <v>0</v>
      </c>
      <c r="I62" s="247"/>
      <c r="J62" s="248"/>
      <c r="K62" s="249">
        <f t="shared" si="2"/>
        <v>0</v>
      </c>
      <c r="L62" s="231">
        <f t="shared" si="3"/>
        <v>5</v>
      </c>
      <c r="M62" s="232">
        <f t="shared" si="4"/>
        <v>2.8</v>
      </c>
      <c r="N62" s="236">
        <f t="shared" si="5"/>
        <v>14</v>
      </c>
    </row>
    <row r="63" spans="1:14" ht="15">
      <c r="A63" s="229" t="s">
        <v>70</v>
      </c>
      <c r="B63" s="230" t="s">
        <v>18</v>
      </c>
      <c r="C63" s="231">
        <f>'Almoxarifado-Outubro_2020'!L63</f>
        <v>50</v>
      </c>
      <c r="D63" s="232">
        <f t="shared" si="0"/>
        <v>0.37</v>
      </c>
      <c r="E63" s="232">
        <f>'Almoxarifado-Outubro_2020'!N63</f>
        <v>18.5</v>
      </c>
      <c r="F63" s="234"/>
      <c r="G63" s="235"/>
      <c r="H63" s="232">
        <f t="shared" si="1"/>
        <v>0</v>
      </c>
      <c r="I63" s="247"/>
      <c r="J63" s="248"/>
      <c r="K63" s="249">
        <f t="shared" si="2"/>
        <v>0</v>
      </c>
      <c r="L63" s="231">
        <f t="shared" si="3"/>
        <v>50</v>
      </c>
      <c r="M63" s="232">
        <f t="shared" si="4"/>
        <v>0.37</v>
      </c>
      <c r="N63" s="236">
        <f t="shared" si="5"/>
        <v>18.5</v>
      </c>
    </row>
    <row r="64" spans="1:14" ht="15">
      <c r="A64" s="229" t="s">
        <v>71</v>
      </c>
      <c r="B64" s="230" t="s">
        <v>72</v>
      </c>
      <c r="C64" s="231">
        <f>'Almoxarifado-Outubro_2020'!L64</f>
        <v>4</v>
      </c>
      <c r="D64" s="232">
        <f t="shared" si="0"/>
        <v>3.87</v>
      </c>
      <c r="E64" s="232">
        <f>'Almoxarifado-Outubro_2020'!N64</f>
        <v>15.48</v>
      </c>
      <c r="F64" s="234"/>
      <c r="G64" s="235"/>
      <c r="H64" s="232">
        <f t="shared" si="1"/>
        <v>0</v>
      </c>
      <c r="I64" s="247"/>
      <c r="J64" s="248"/>
      <c r="K64" s="249">
        <f t="shared" si="2"/>
        <v>0</v>
      </c>
      <c r="L64" s="231">
        <f t="shared" si="3"/>
        <v>4</v>
      </c>
      <c r="M64" s="232">
        <f t="shared" si="4"/>
        <v>3.87</v>
      </c>
      <c r="N64" s="236">
        <f t="shared" si="5"/>
        <v>15.48</v>
      </c>
    </row>
    <row r="65" spans="1:14" ht="15">
      <c r="A65" s="229" t="s">
        <v>73</v>
      </c>
      <c r="B65" s="230" t="s">
        <v>72</v>
      </c>
      <c r="C65" s="231">
        <f>'Almoxarifado-Outubro_2020'!L65</f>
        <v>3</v>
      </c>
      <c r="D65" s="232">
        <f t="shared" si="0"/>
        <v>3.89</v>
      </c>
      <c r="E65" s="232">
        <f>'Almoxarifado-Outubro_2020'!N65</f>
        <v>11.67</v>
      </c>
      <c r="F65" s="234"/>
      <c r="G65" s="235"/>
      <c r="H65" s="232">
        <f t="shared" si="1"/>
        <v>0</v>
      </c>
      <c r="I65" s="247"/>
      <c r="J65" s="248"/>
      <c r="K65" s="249">
        <f t="shared" si="2"/>
        <v>0</v>
      </c>
      <c r="L65" s="231">
        <f t="shared" si="3"/>
        <v>3</v>
      </c>
      <c r="M65" s="232">
        <f t="shared" si="4"/>
        <v>3.89</v>
      </c>
      <c r="N65" s="236">
        <f t="shared" si="5"/>
        <v>11.67</v>
      </c>
    </row>
    <row r="66" spans="1:14" ht="15">
      <c r="A66" s="229" t="s">
        <v>74</v>
      </c>
      <c r="B66" s="230" t="s">
        <v>72</v>
      </c>
      <c r="C66" s="231">
        <f>'Almoxarifado-Outubro_2020'!L66</f>
        <v>4</v>
      </c>
      <c r="D66" s="232">
        <f t="shared" si="0"/>
        <v>3.29</v>
      </c>
      <c r="E66" s="232">
        <f>'Almoxarifado-Outubro_2020'!N66</f>
        <v>13.16</v>
      </c>
      <c r="F66" s="234"/>
      <c r="G66" s="235"/>
      <c r="H66" s="232">
        <f t="shared" si="1"/>
        <v>0</v>
      </c>
      <c r="I66" s="247"/>
      <c r="J66" s="248"/>
      <c r="K66" s="249">
        <f t="shared" si="2"/>
        <v>0</v>
      </c>
      <c r="L66" s="231">
        <f t="shared" si="3"/>
        <v>4</v>
      </c>
      <c r="M66" s="232">
        <f t="shared" si="4"/>
        <v>3.29</v>
      </c>
      <c r="N66" s="236">
        <f t="shared" si="5"/>
        <v>13.16</v>
      </c>
    </row>
    <row r="67" spans="1:14" ht="15">
      <c r="A67" s="229" t="s">
        <v>75</v>
      </c>
      <c r="B67" s="230" t="s">
        <v>72</v>
      </c>
      <c r="C67" s="231">
        <f>'Almoxarifado-Outubro_2020'!L67</f>
        <v>2</v>
      </c>
      <c r="D67" s="232">
        <f t="shared" si="0"/>
        <v>3.87</v>
      </c>
      <c r="E67" s="232">
        <f>'Almoxarifado-Outubro_2020'!N67</f>
        <v>7.74</v>
      </c>
      <c r="F67" s="234"/>
      <c r="G67" s="235"/>
      <c r="H67" s="232">
        <f t="shared" si="1"/>
        <v>0</v>
      </c>
      <c r="I67" s="247"/>
      <c r="J67" s="248"/>
      <c r="K67" s="249">
        <f t="shared" si="2"/>
        <v>0</v>
      </c>
      <c r="L67" s="231">
        <f t="shared" si="3"/>
        <v>2</v>
      </c>
      <c r="M67" s="232">
        <f t="shared" si="4"/>
        <v>3.87</v>
      </c>
      <c r="N67" s="236">
        <f t="shared" si="5"/>
        <v>7.74</v>
      </c>
    </row>
    <row r="68" spans="1:14" ht="15">
      <c r="A68" s="229" t="s">
        <v>76</v>
      </c>
      <c r="B68" s="230" t="s">
        <v>72</v>
      </c>
      <c r="C68" s="231">
        <f>'Almoxarifado-Outubro_2020'!L68</f>
        <v>4</v>
      </c>
      <c r="D68" s="232">
        <f t="shared" si="0"/>
        <v>14.9</v>
      </c>
      <c r="E68" s="232">
        <f>'Almoxarifado-Outubro_2020'!N68</f>
        <v>59.6</v>
      </c>
      <c r="F68" s="234"/>
      <c r="G68" s="235"/>
      <c r="H68" s="232">
        <f t="shared" si="1"/>
        <v>0</v>
      </c>
      <c r="I68" s="247"/>
      <c r="J68" s="248"/>
      <c r="K68" s="249">
        <f t="shared" si="2"/>
        <v>0</v>
      </c>
      <c r="L68" s="231">
        <f t="shared" si="3"/>
        <v>4</v>
      </c>
      <c r="M68" s="232">
        <f t="shared" si="4"/>
        <v>14.9</v>
      </c>
      <c r="N68" s="236">
        <f t="shared" si="5"/>
        <v>59.6</v>
      </c>
    </row>
    <row r="69" spans="1:14" ht="15">
      <c r="A69" s="229" t="s">
        <v>77</v>
      </c>
      <c r="B69" s="230" t="s">
        <v>32</v>
      </c>
      <c r="C69" s="231">
        <f>'Almoxarifado-Outubro_2020'!L69</f>
        <v>1</v>
      </c>
      <c r="D69" s="232">
        <f t="shared" si="0"/>
        <v>35.56</v>
      </c>
      <c r="E69" s="232">
        <f>'Almoxarifado-Outubro_2020'!N69</f>
        <v>35.56</v>
      </c>
      <c r="F69" s="234"/>
      <c r="G69" s="235"/>
      <c r="H69" s="232">
        <f t="shared" si="1"/>
        <v>0</v>
      </c>
      <c r="I69" s="247"/>
      <c r="J69" s="248"/>
      <c r="K69" s="249">
        <f t="shared" si="2"/>
        <v>0</v>
      </c>
      <c r="L69" s="231">
        <f t="shared" si="3"/>
        <v>1</v>
      </c>
      <c r="M69" s="232">
        <f t="shared" si="4"/>
        <v>35.56</v>
      </c>
      <c r="N69" s="236">
        <f t="shared" si="5"/>
        <v>35.56</v>
      </c>
    </row>
    <row r="70" spans="1:14" ht="15">
      <c r="A70" s="229" t="s">
        <v>78</v>
      </c>
      <c r="B70" s="230" t="s">
        <v>32</v>
      </c>
      <c r="C70" s="231">
        <f>'Almoxarifado-Outubro_2020'!L70</f>
        <v>23</v>
      </c>
      <c r="D70" s="232">
        <f t="shared" si="0"/>
        <v>2.94</v>
      </c>
      <c r="E70" s="232">
        <f>'Almoxarifado-Outubro_2020'!N70</f>
        <v>67.62</v>
      </c>
      <c r="F70" s="234"/>
      <c r="G70" s="235"/>
      <c r="H70" s="232">
        <f t="shared" si="1"/>
        <v>0</v>
      </c>
      <c r="I70" s="247"/>
      <c r="J70" s="248"/>
      <c r="K70" s="249">
        <f t="shared" si="2"/>
        <v>0</v>
      </c>
      <c r="L70" s="231">
        <f t="shared" si="3"/>
        <v>23</v>
      </c>
      <c r="M70" s="232">
        <f t="shared" si="4"/>
        <v>2.94</v>
      </c>
      <c r="N70" s="236">
        <f t="shared" si="5"/>
        <v>67.62</v>
      </c>
    </row>
    <row r="71" spans="1:14" ht="15">
      <c r="A71" s="229" t="s">
        <v>79</v>
      </c>
      <c r="B71" s="230" t="s">
        <v>18</v>
      </c>
      <c r="C71" s="231">
        <f>'Almoxarifado-Outubro_2020'!L71</f>
        <v>6</v>
      </c>
      <c r="D71" s="232">
        <f t="shared" si="0"/>
        <v>23.7</v>
      </c>
      <c r="E71" s="232">
        <f>'Almoxarifado-Outubro_2020'!N71</f>
        <v>142.2</v>
      </c>
      <c r="F71" s="234"/>
      <c r="G71" s="235"/>
      <c r="H71" s="232">
        <f t="shared" si="1"/>
        <v>0</v>
      </c>
      <c r="I71" s="247"/>
      <c r="J71" s="248"/>
      <c r="K71" s="249">
        <f t="shared" si="2"/>
        <v>0</v>
      </c>
      <c r="L71" s="231">
        <f t="shared" si="3"/>
        <v>6</v>
      </c>
      <c r="M71" s="232">
        <f t="shared" si="4"/>
        <v>23.7</v>
      </c>
      <c r="N71" s="236">
        <f t="shared" si="5"/>
        <v>142.2</v>
      </c>
    </row>
    <row r="72" spans="1:14" ht="15">
      <c r="A72" s="229" t="s">
        <v>80</v>
      </c>
      <c r="B72" s="230" t="s">
        <v>18</v>
      </c>
      <c r="C72" s="231">
        <f>'Almoxarifado-Outubro_2020'!L72</f>
        <v>6</v>
      </c>
      <c r="D72" s="232">
        <f t="shared" si="0"/>
        <v>34.85</v>
      </c>
      <c r="E72" s="232">
        <f>'Almoxarifado-Outubro_2020'!N72</f>
        <v>209.1</v>
      </c>
      <c r="F72" s="234"/>
      <c r="G72" s="235"/>
      <c r="H72" s="232">
        <f t="shared" si="1"/>
        <v>0</v>
      </c>
      <c r="I72" s="247">
        <v>1</v>
      </c>
      <c r="J72" s="248">
        <v>34.85</v>
      </c>
      <c r="K72" s="249">
        <f t="shared" si="2"/>
        <v>34.85</v>
      </c>
      <c r="L72" s="231">
        <f t="shared" si="3"/>
        <v>5</v>
      </c>
      <c r="M72" s="232">
        <f t="shared" si="4"/>
        <v>34.85</v>
      </c>
      <c r="N72" s="236">
        <f t="shared" si="5"/>
        <v>174.25</v>
      </c>
    </row>
    <row r="73" spans="1:14" ht="15">
      <c r="A73" s="229" t="s">
        <v>81</v>
      </c>
      <c r="B73" s="230" t="s">
        <v>72</v>
      </c>
      <c r="C73" s="231">
        <f>'Almoxarifado-Outubro_2020'!L73</f>
        <v>1</v>
      </c>
      <c r="D73" s="232">
        <f t="shared" si="0"/>
        <v>5.73</v>
      </c>
      <c r="E73" s="232">
        <f>'Almoxarifado-Outubro_2020'!N73</f>
        <v>5.73</v>
      </c>
      <c r="F73" s="234"/>
      <c r="G73" s="235"/>
      <c r="H73" s="232">
        <f t="shared" si="1"/>
        <v>0</v>
      </c>
      <c r="I73" s="247"/>
      <c r="J73" s="248"/>
      <c r="K73" s="249">
        <f t="shared" si="2"/>
        <v>0</v>
      </c>
      <c r="L73" s="231">
        <f t="shared" si="3"/>
        <v>1</v>
      </c>
      <c r="M73" s="232">
        <f t="shared" si="4"/>
        <v>5.73</v>
      </c>
      <c r="N73" s="236">
        <f t="shared" si="5"/>
        <v>5.73</v>
      </c>
    </row>
    <row r="74" spans="1:14" ht="15">
      <c r="A74" s="229" t="s">
        <v>82</v>
      </c>
      <c r="B74" s="230" t="s">
        <v>18</v>
      </c>
      <c r="C74" s="231">
        <f>'Almoxarifado-Outubro_2020'!L74</f>
        <v>15</v>
      </c>
      <c r="D74" s="232">
        <f t="shared" si="0"/>
        <v>6.1</v>
      </c>
      <c r="E74" s="232">
        <f>'Almoxarifado-Outubro_2020'!N74</f>
        <v>91.5</v>
      </c>
      <c r="F74" s="234"/>
      <c r="G74" s="235"/>
      <c r="H74" s="232">
        <f t="shared" si="1"/>
        <v>0</v>
      </c>
      <c r="I74" s="247"/>
      <c r="J74" s="248"/>
      <c r="K74" s="249">
        <f t="shared" si="2"/>
        <v>0</v>
      </c>
      <c r="L74" s="231">
        <f t="shared" si="3"/>
        <v>15</v>
      </c>
      <c r="M74" s="232">
        <f t="shared" si="4"/>
        <v>6.1</v>
      </c>
      <c r="N74" s="236">
        <f t="shared" si="5"/>
        <v>91.5</v>
      </c>
    </row>
    <row r="75" spans="1:14" ht="15">
      <c r="A75" s="229" t="s">
        <v>83</v>
      </c>
      <c r="B75" s="230" t="s">
        <v>18</v>
      </c>
      <c r="C75" s="231">
        <f>'Almoxarifado-Outubro_2020'!L75</f>
        <v>25</v>
      </c>
      <c r="D75" s="232">
        <f t="shared" si="0"/>
        <v>6.1</v>
      </c>
      <c r="E75" s="232">
        <f>'Almoxarifado-Outubro_2020'!N75</f>
        <v>152.5</v>
      </c>
      <c r="F75" s="234"/>
      <c r="G75" s="235"/>
      <c r="H75" s="232">
        <f t="shared" si="1"/>
        <v>0</v>
      </c>
      <c r="I75" s="247"/>
      <c r="J75" s="248"/>
      <c r="K75" s="249">
        <f t="shared" si="2"/>
        <v>0</v>
      </c>
      <c r="L75" s="231">
        <f t="shared" si="3"/>
        <v>25</v>
      </c>
      <c r="M75" s="232">
        <f t="shared" si="4"/>
        <v>6.1</v>
      </c>
      <c r="N75" s="236">
        <f t="shared" si="5"/>
        <v>152.5</v>
      </c>
    </row>
    <row r="76" spans="1:14" ht="15">
      <c r="A76" s="229" t="s">
        <v>84</v>
      </c>
      <c r="B76" s="230" t="s">
        <v>18</v>
      </c>
      <c r="C76" s="231">
        <f>'Almoxarifado-Outubro_2020'!L76</f>
        <v>39</v>
      </c>
      <c r="D76" s="232">
        <f t="shared" si="0"/>
        <v>2.36</v>
      </c>
      <c r="E76" s="232">
        <f>'Almoxarifado-Outubro_2020'!N76</f>
        <v>91.98</v>
      </c>
      <c r="F76" s="234"/>
      <c r="G76" s="235"/>
      <c r="H76" s="232">
        <f t="shared" si="1"/>
        <v>0</v>
      </c>
      <c r="I76" s="247"/>
      <c r="J76" s="248"/>
      <c r="K76" s="249">
        <f t="shared" si="2"/>
        <v>0</v>
      </c>
      <c r="L76" s="231">
        <f t="shared" si="3"/>
        <v>39</v>
      </c>
      <c r="M76" s="232">
        <f t="shared" si="4"/>
        <v>2.36</v>
      </c>
      <c r="N76" s="236">
        <f t="shared" si="5"/>
        <v>91.98</v>
      </c>
    </row>
    <row r="77" spans="1:14" ht="15">
      <c r="A77" s="229" t="s">
        <v>85</v>
      </c>
      <c r="B77" s="230" t="s">
        <v>18</v>
      </c>
      <c r="C77" s="231">
        <f>'Almoxarifado-Outubro_2020'!L77</f>
        <v>20</v>
      </c>
      <c r="D77" s="232">
        <f aca="true" t="shared" si="6" ref="D77:D85">_xlfn.IFERROR(ROUND(E77/C77,2),"-")</f>
        <v>1.75</v>
      </c>
      <c r="E77" s="232">
        <f>'Almoxarifado-Outubro_2020'!N77</f>
        <v>35</v>
      </c>
      <c r="F77" s="234"/>
      <c r="G77" s="235"/>
      <c r="H77" s="232">
        <f t="shared" si="1"/>
        <v>0</v>
      </c>
      <c r="I77" s="247"/>
      <c r="J77" s="248"/>
      <c r="K77" s="249">
        <f t="shared" si="2"/>
        <v>0</v>
      </c>
      <c r="L77" s="231">
        <f t="shared" si="3"/>
        <v>20</v>
      </c>
      <c r="M77" s="232">
        <f aca="true" t="shared" si="7" ref="M77:M85">_xlfn.IFERROR(ROUND(N77/L77,2),"-")</f>
        <v>1.75</v>
      </c>
      <c r="N77" s="236">
        <f t="shared" si="5"/>
        <v>35</v>
      </c>
    </row>
    <row r="78" spans="1:14" ht="15">
      <c r="A78" s="229" t="s">
        <v>86</v>
      </c>
      <c r="B78" s="230" t="s">
        <v>18</v>
      </c>
      <c r="C78" s="231">
        <f>'Almoxarifado-Outubro_2020'!L78</f>
        <v>50</v>
      </c>
      <c r="D78" s="232">
        <f t="shared" si="6"/>
        <v>0.73</v>
      </c>
      <c r="E78" s="232">
        <f>'Almoxarifado-Outubro_2020'!N78</f>
        <v>36.5</v>
      </c>
      <c r="F78" s="234"/>
      <c r="G78" s="235"/>
      <c r="H78" s="232">
        <f t="shared" si="1"/>
        <v>0</v>
      </c>
      <c r="I78" s="247"/>
      <c r="J78" s="248"/>
      <c r="K78" s="249">
        <f t="shared" si="2"/>
        <v>0</v>
      </c>
      <c r="L78" s="231">
        <f t="shared" si="3"/>
        <v>50</v>
      </c>
      <c r="M78" s="232">
        <f t="shared" si="7"/>
        <v>0.73</v>
      </c>
      <c r="N78" s="236">
        <f t="shared" si="5"/>
        <v>36.5</v>
      </c>
    </row>
    <row r="79" spans="1:14" ht="15">
      <c r="A79" s="229" t="s">
        <v>87</v>
      </c>
      <c r="B79" s="230" t="s">
        <v>18</v>
      </c>
      <c r="C79" s="231">
        <f>'Almoxarifado-Outubro_2020'!L79</f>
        <v>2</v>
      </c>
      <c r="D79" s="232">
        <f t="shared" si="6"/>
        <v>35.5</v>
      </c>
      <c r="E79" s="232">
        <f>'Almoxarifado-Outubro_2020'!N79</f>
        <v>71</v>
      </c>
      <c r="F79" s="234"/>
      <c r="G79" s="235"/>
      <c r="H79" s="232">
        <f t="shared" si="1"/>
        <v>0</v>
      </c>
      <c r="I79" s="247"/>
      <c r="J79" s="248"/>
      <c r="K79" s="249">
        <f t="shared" si="2"/>
        <v>0</v>
      </c>
      <c r="L79" s="231">
        <f t="shared" si="3"/>
        <v>2</v>
      </c>
      <c r="M79" s="232">
        <f t="shared" si="7"/>
        <v>35.5</v>
      </c>
      <c r="N79" s="236">
        <f t="shared" si="5"/>
        <v>71</v>
      </c>
    </row>
    <row r="80" spans="1:14" ht="15">
      <c r="A80" s="229" t="s">
        <v>88</v>
      </c>
      <c r="B80" s="230" t="s">
        <v>18</v>
      </c>
      <c r="C80" s="231">
        <f>'Almoxarifado-Outubro_2020'!L80</f>
        <v>5</v>
      </c>
      <c r="D80" s="232">
        <f t="shared" si="6"/>
        <v>0.7</v>
      </c>
      <c r="E80" s="232">
        <f>'Almoxarifado-Outubro_2020'!N80</f>
        <v>3.5</v>
      </c>
      <c r="F80" s="234"/>
      <c r="G80" s="235"/>
      <c r="H80" s="232">
        <f t="shared" si="1"/>
        <v>0</v>
      </c>
      <c r="I80" s="247"/>
      <c r="J80" s="248"/>
      <c r="K80" s="249">
        <f t="shared" si="2"/>
        <v>0</v>
      </c>
      <c r="L80" s="231">
        <f t="shared" si="3"/>
        <v>5</v>
      </c>
      <c r="M80" s="232">
        <f t="shared" si="7"/>
        <v>0.7</v>
      </c>
      <c r="N80" s="236">
        <f t="shared" si="5"/>
        <v>3.5</v>
      </c>
    </row>
    <row r="81" spans="1:14" ht="15">
      <c r="A81" s="229" t="s">
        <v>89</v>
      </c>
      <c r="B81" s="230" t="s">
        <v>18</v>
      </c>
      <c r="C81" s="231">
        <f>'Almoxarifado-Outubro_2020'!L81</f>
        <v>9</v>
      </c>
      <c r="D81" s="232">
        <f t="shared" si="6"/>
        <v>10.9</v>
      </c>
      <c r="E81" s="232">
        <f>'Almoxarifado-Outubro_2020'!N81</f>
        <v>98.1</v>
      </c>
      <c r="F81" s="234"/>
      <c r="G81" s="235"/>
      <c r="H81" s="232">
        <f t="shared" si="1"/>
        <v>0</v>
      </c>
      <c r="I81" s="247"/>
      <c r="J81" s="248"/>
      <c r="K81" s="249">
        <f t="shared" si="2"/>
        <v>0</v>
      </c>
      <c r="L81" s="231">
        <f t="shared" si="3"/>
        <v>9</v>
      </c>
      <c r="M81" s="232">
        <f t="shared" si="7"/>
        <v>10.9</v>
      </c>
      <c r="N81" s="236">
        <f t="shared" si="5"/>
        <v>98.1</v>
      </c>
    </row>
    <row r="82" spans="1:14" ht="15">
      <c r="A82" s="229" t="s">
        <v>90</v>
      </c>
      <c r="B82" s="230" t="s">
        <v>18</v>
      </c>
      <c r="C82" s="231">
        <f>'Almoxarifado-Outubro_2020'!L82</f>
        <v>0</v>
      </c>
      <c r="D82" s="232" t="str">
        <f t="shared" si="6"/>
        <v>-</v>
      </c>
      <c r="E82" s="232">
        <f>'Almoxarifado-Outubro_2020'!N82</f>
        <v>0</v>
      </c>
      <c r="F82" s="234"/>
      <c r="G82" s="235"/>
      <c r="H82" s="232">
        <f t="shared" si="1"/>
        <v>0</v>
      </c>
      <c r="I82" s="247"/>
      <c r="J82" s="248"/>
      <c r="K82" s="249">
        <f t="shared" si="2"/>
        <v>0</v>
      </c>
      <c r="L82" s="231">
        <f t="shared" si="3"/>
        <v>0</v>
      </c>
      <c r="M82" s="232" t="str">
        <f t="shared" si="7"/>
        <v>-</v>
      </c>
      <c r="N82" s="236">
        <f t="shared" si="5"/>
        <v>0</v>
      </c>
    </row>
    <row r="83" spans="1:14" ht="15">
      <c r="A83" s="229" t="s">
        <v>91</v>
      </c>
      <c r="B83" s="230" t="s">
        <v>18</v>
      </c>
      <c r="C83" s="231">
        <f>'Almoxarifado-Outubro_2020'!L83</f>
        <v>1</v>
      </c>
      <c r="D83" s="232">
        <f t="shared" si="6"/>
        <v>31.5</v>
      </c>
      <c r="E83" s="232">
        <f>'Almoxarifado-Outubro_2020'!N83</f>
        <v>31.5</v>
      </c>
      <c r="F83" s="234"/>
      <c r="G83" s="235"/>
      <c r="H83" s="232">
        <f t="shared" si="1"/>
        <v>0</v>
      </c>
      <c r="I83" s="247"/>
      <c r="J83" s="248"/>
      <c r="K83" s="249">
        <f t="shared" si="2"/>
        <v>0</v>
      </c>
      <c r="L83" s="231">
        <f t="shared" si="3"/>
        <v>1</v>
      </c>
      <c r="M83" s="232">
        <f t="shared" si="7"/>
        <v>31.5</v>
      </c>
      <c r="N83" s="236">
        <f t="shared" si="5"/>
        <v>31.5</v>
      </c>
    </row>
    <row r="84" spans="1:14" ht="15">
      <c r="A84" s="229" t="s">
        <v>92</v>
      </c>
      <c r="B84" s="230" t="s">
        <v>18</v>
      </c>
      <c r="C84" s="231">
        <f>'Almoxarifado-Outubro_2020'!L84</f>
        <v>5</v>
      </c>
      <c r="D84" s="232">
        <f t="shared" si="6"/>
        <v>0.91</v>
      </c>
      <c r="E84" s="232">
        <f>'Almoxarifado-Outubro_2020'!N84</f>
        <v>4.55</v>
      </c>
      <c r="F84" s="234"/>
      <c r="G84" s="235"/>
      <c r="H84" s="232">
        <f t="shared" si="1"/>
        <v>0</v>
      </c>
      <c r="I84" s="247"/>
      <c r="J84" s="248"/>
      <c r="K84" s="249">
        <f t="shared" si="2"/>
        <v>0</v>
      </c>
      <c r="L84" s="231">
        <f t="shared" si="3"/>
        <v>5</v>
      </c>
      <c r="M84" s="232">
        <f t="shared" si="7"/>
        <v>0.91</v>
      </c>
      <c r="N84" s="236">
        <f t="shared" si="5"/>
        <v>4.55</v>
      </c>
    </row>
    <row r="85" spans="1:14" ht="15.75">
      <c r="A85" s="229" t="s">
        <v>93</v>
      </c>
      <c r="B85" s="230" t="s">
        <v>72</v>
      </c>
      <c r="C85" s="231">
        <f>'Almoxarifado-Outubro_2020'!L85</f>
        <v>2</v>
      </c>
      <c r="D85" s="232">
        <f t="shared" si="6"/>
        <v>2.28</v>
      </c>
      <c r="E85" s="232">
        <f>'Almoxarifado-Outubro_2020'!N85</f>
        <v>4.56</v>
      </c>
      <c r="F85" s="234"/>
      <c r="G85" s="235"/>
      <c r="H85" s="232">
        <f t="shared" si="1"/>
        <v>0</v>
      </c>
      <c r="I85" s="247"/>
      <c r="J85" s="248"/>
      <c r="K85" s="249">
        <f t="shared" si="2"/>
        <v>0</v>
      </c>
      <c r="L85" s="231">
        <f t="shared" si="3"/>
        <v>2</v>
      </c>
      <c r="M85" s="232">
        <f t="shared" si="7"/>
        <v>2.28</v>
      </c>
      <c r="N85" s="236">
        <f t="shared" si="5"/>
        <v>4.56</v>
      </c>
    </row>
    <row r="86" spans="1:14" s="4" customFormat="1" ht="15.75">
      <c r="A86" s="177" t="s">
        <v>94</v>
      </c>
      <c r="B86" s="311"/>
      <c r="C86" s="296"/>
      <c r="D86" s="311"/>
      <c r="E86" s="64">
        <f>SUM(E13:E85)</f>
        <v>4138.78</v>
      </c>
      <c r="F86" s="296"/>
      <c r="G86" s="296"/>
      <c r="H86" s="64">
        <f>SUM(H13:H85)</f>
        <v>0</v>
      </c>
      <c r="I86" s="296"/>
      <c r="J86" s="296"/>
      <c r="K86" s="64">
        <f>SUM(K13:K85)</f>
        <v>35.370000000000005</v>
      </c>
      <c r="L86" s="296"/>
      <c r="M86" s="296"/>
      <c r="N86" s="64">
        <f>SUM(N13:N85)</f>
        <v>4103.41</v>
      </c>
    </row>
    <row r="87" spans="2:14" s="278" customFormat="1" ht="5.25">
      <c r="B87" s="311"/>
      <c r="C87" s="296"/>
      <c r="D87" s="311"/>
      <c r="E87" s="296"/>
      <c r="F87" s="299"/>
      <c r="G87" s="298"/>
      <c r="H87" s="300"/>
      <c r="I87" s="299"/>
      <c r="J87" s="308"/>
      <c r="K87" s="308"/>
      <c r="L87" s="308"/>
      <c r="M87" s="308"/>
      <c r="N87" s="298"/>
    </row>
    <row r="88" spans="2:14" s="281" customFormat="1" ht="12">
      <c r="B88" s="312"/>
      <c r="C88" s="303"/>
      <c r="D88" s="312"/>
      <c r="E88" s="303"/>
      <c r="F88" s="306"/>
      <c r="G88" s="305"/>
      <c r="H88" s="307"/>
      <c r="I88" s="306"/>
      <c r="J88" s="309"/>
      <c r="K88" s="310" t="s">
        <v>15</v>
      </c>
      <c r="L88" s="310"/>
      <c r="M88" s="310"/>
      <c r="N88" s="310"/>
    </row>
    <row r="89" spans="1:14" ht="15.75">
      <c r="A89" s="221" t="s">
        <v>95</v>
      </c>
      <c r="B89" s="222"/>
      <c r="C89" s="250"/>
      <c r="D89" s="222"/>
      <c r="E89" s="250"/>
      <c r="F89" s="226"/>
      <c r="G89" s="227"/>
      <c r="H89" s="228"/>
      <c r="I89" s="226"/>
      <c r="J89" s="244"/>
      <c r="K89" s="245">
        <v>5753</v>
      </c>
      <c r="L89" s="256"/>
      <c r="M89" s="257"/>
      <c r="N89" s="245">
        <v>346</v>
      </c>
    </row>
    <row r="90" spans="1:14" ht="15">
      <c r="A90" s="229" t="s">
        <v>96</v>
      </c>
      <c r="B90" s="230" t="s">
        <v>72</v>
      </c>
      <c r="C90" s="231">
        <f>'Almoxarifado-Outubro_2020'!L91</f>
        <v>28</v>
      </c>
      <c r="D90" s="232">
        <f>_xlfn.IFERROR(ROUND(E90/C90,2),"-")</f>
        <v>8.02</v>
      </c>
      <c r="E90" s="232">
        <f>'Almoxarifado-Outubro_2020'!N91</f>
        <v>224.585670840787</v>
      </c>
      <c r="F90" s="234"/>
      <c r="G90" s="235"/>
      <c r="H90" s="236">
        <f>F90*G90</f>
        <v>0</v>
      </c>
      <c r="I90" s="247">
        <v>2</v>
      </c>
      <c r="J90" s="248">
        <v>8.02</v>
      </c>
      <c r="K90" s="249">
        <f>I90*J90</f>
        <v>16.04</v>
      </c>
      <c r="L90" s="231">
        <f>C90+F90-I90</f>
        <v>26</v>
      </c>
      <c r="M90" s="232">
        <f>_xlfn.IFERROR(ROUND(N90/L90,2),"-")</f>
        <v>8.02</v>
      </c>
      <c r="N90" s="236">
        <f>E90+H90-K90</f>
        <v>208.545670840787</v>
      </c>
    </row>
    <row r="91" spans="1:14" ht="15">
      <c r="A91" s="229" t="s">
        <v>97</v>
      </c>
      <c r="B91" s="230" t="s">
        <v>72</v>
      </c>
      <c r="C91" s="231">
        <f>'Almoxarifado-Outubro_2020'!L92</f>
        <v>0</v>
      </c>
      <c r="D91" s="232" t="str">
        <f>_xlfn.IFERROR(ROUND(E91/C91,2),"-")</f>
        <v>-</v>
      </c>
      <c r="E91" s="232">
        <f>'Almoxarifado-Outubro_2020'!N92</f>
        <v>0</v>
      </c>
      <c r="F91" s="234"/>
      <c r="G91" s="235"/>
      <c r="H91" s="232">
        <f>F91*G91</f>
        <v>0</v>
      </c>
      <c r="I91" s="247"/>
      <c r="J91" s="248"/>
      <c r="K91" s="249">
        <f>I91*J91</f>
        <v>0</v>
      </c>
      <c r="L91" s="231">
        <f>C91+F91-I91</f>
        <v>0</v>
      </c>
      <c r="M91" s="232" t="str">
        <f>_xlfn.IFERROR(ROUND(N91/L91,2),"-")</f>
        <v>-</v>
      </c>
      <c r="N91" s="236">
        <f>E91+H91-K91</f>
        <v>0</v>
      </c>
    </row>
    <row r="92" spans="1:14" ht="15.75">
      <c r="A92" s="229" t="s">
        <v>97</v>
      </c>
      <c r="B92" s="230" t="s">
        <v>72</v>
      </c>
      <c r="C92" s="231">
        <f>'Almoxarifado-Outubro_2020'!L93</f>
        <v>228</v>
      </c>
      <c r="D92" s="232">
        <f>_xlfn.IFERROR(ROUND(E92/C92,2),"-")</f>
        <v>4.48</v>
      </c>
      <c r="E92" s="232">
        <f>'Almoxarifado-Outubro_2020'!N93</f>
        <v>1021.44</v>
      </c>
      <c r="F92" s="234"/>
      <c r="G92" s="235"/>
      <c r="H92" s="232">
        <f>F92*G92</f>
        <v>0</v>
      </c>
      <c r="I92" s="247">
        <v>15</v>
      </c>
      <c r="J92" s="248">
        <v>4.48</v>
      </c>
      <c r="K92" s="249">
        <f>I92*J92</f>
        <v>67.2</v>
      </c>
      <c r="L92" s="231">
        <f>C92+F92-I92</f>
        <v>213</v>
      </c>
      <c r="M92" s="232">
        <f>_xlfn.IFERROR(ROUND(N92/L92,2),"-")</f>
        <v>4.48</v>
      </c>
      <c r="N92" s="236">
        <f>E92+H92-K92</f>
        <v>954.24</v>
      </c>
    </row>
    <row r="93" spans="1:14" s="4" customFormat="1" ht="15.75">
      <c r="A93" s="177" t="s">
        <v>98</v>
      </c>
      <c r="B93" s="311"/>
      <c r="C93" s="296"/>
      <c r="D93" s="311"/>
      <c r="E93" s="64">
        <f>SUM(E90:E92)</f>
        <v>1246.0256708407871</v>
      </c>
      <c r="F93" s="296"/>
      <c r="G93" s="296"/>
      <c r="H93" s="64">
        <f>SUM(H90:H92)</f>
        <v>0</v>
      </c>
      <c r="I93" s="296"/>
      <c r="J93" s="296"/>
      <c r="K93" s="64">
        <f>SUM(K90:K92)</f>
        <v>83.24000000000001</v>
      </c>
      <c r="L93" s="296"/>
      <c r="M93" s="296"/>
      <c r="N93" s="64">
        <f>SUM(N90:N92)</f>
        <v>1162.7856708407871</v>
      </c>
    </row>
    <row r="94" spans="2:14" s="281" customFormat="1" ht="11.25">
      <c r="B94" s="302"/>
      <c r="C94" s="306"/>
      <c r="D94" s="314"/>
      <c r="E94" s="306"/>
      <c r="F94" s="306"/>
      <c r="G94" s="305"/>
      <c r="H94" s="307"/>
      <c r="I94" s="306"/>
      <c r="J94" s="305"/>
      <c r="K94" s="305"/>
      <c r="L94" s="303"/>
      <c r="M94" s="305"/>
      <c r="N94" s="305"/>
    </row>
    <row r="95" spans="1:14" s="281" customFormat="1" ht="15">
      <c r="A95" s="273" t="s">
        <v>99</v>
      </c>
      <c r="B95" s="302"/>
      <c r="C95" s="306"/>
      <c r="D95" s="314"/>
      <c r="E95" s="315"/>
      <c r="F95" s="306"/>
      <c r="G95" s="305"/>
      <c r="H95" s="307"/>
      <c r="I95" s="306"/>
      <c r="J95" s="309"/>
      <c r="K95" s="309"/>
      <c r="L95" s="309"/>
      <c r="M95" s="309"/>
      <c r="N95" s="305"/>
    </row>
    <row r="96" spans="2:14" s="281" customFormat="1" ht="12">
      <c r="B96" s="302"/>
      <c r="C96" s="306"/>
      <c r="D96" s="314"/>
      <c r="E96" s="306"/>
      <c r="F96" s="306"/>
      <c r="G96" s="305"/>
      <c r="H96" s="307"/>
      <c r="I96" s="306"/>
      <c r="J96" s="309"/>
      <c r="K96" s="310" t="s">
        <v>15</v>
      </c>
      <c r="L96" s="310"/>
      <c r="M96" s="310"/>
      <c r="N96" s="310"/>
    </row>
    <row r="97" spans="1:14" ht="15.75">
      <c r="A97" s="221" t="s">
        <v>100</v>
      </c>
      <c r="B97" s="222"/>
      <c r="C97" s="250"/>
      <c r="D97" s="222"/>
      <c r="E97" s="250"/>
      <c r="F97" s="226"/>
      <c r="G97" s="227"/>
      <c r="H97" s="228"/>
      <c r="I97" s="226"/>
      <c r="J97" s="244"/>
      <c r="K97" s="245">
        <v>5766</v>
      </c>
      <c r="L97" s="256"/>
      <c r="M97" s="257"/>
      <c r="N97" s="245">
        <v>343</v>
      </c>
    </row>
    <row r="98" spans="1:14" ht="15">
      <c r="A98" s="229" t="s">
        <v>101</v>
      </c>
      <c r="B98" s="230" t="s">
        <v>18</v>
      </c>
      <c r="C98" s="231">
        <f>'Almoxarifado-Outubro_2020'!L102</f>
        <v>38</v>
      </c>
      <c r="D98" s="232">
        <f aca="true" t="shared" si="8" ref="D98:D103">_xlfn.IFERROR(ROUND(E98/C98,2),"-")</f>
        <v>2.17</v>
      </c>
      <c r="E98" s="232">
        <f>'Almoxarifado-Outubro_2020'!N102</f>
        <v>82.46</v>
      </c>
      <c r="F98" s="234"/>
      <c r="G98" s="235"/>
      <c r="H98" s="236">
        <f aca="true" t="shared" si="9" ref="H98:H103">F98*G98</f>
        <v>0</v>
      </c>
      <c r="I98" s="247"/>
      <c r="J98" s="248"/>
      <c r="K98" s="249">
        <f aca="true" t="shared" si="10" ref="K98:K103">I98*J98</f>
        <v>0</v>
      </c>
      <c r="L98" s="231">
        <f aca="true" t="shared" si="11" ref="L98:L103">C98+F98-I98</f>
        <v>38</v>
      </c>
      <c r="M98" s="232">
        <f aca="true" t="shared" si="12" ref="M98:M103">_xlfn.IFERROR(ROUND(N98/L98,2),"-")</f>
        <v>2.17</v>
      </c>
      <c r="N98" s="236">
        <f aca="true" t="shared" si="13" ref="N98:N103">E98+H98-K98</f>
        <v>82.46</v>
      </c>
    </row>
    <row r="99" spans="1:14" ht="15">
      <c r="A99" s="229" t="s">
        <v>103</v>
      </c>
      <c r="B99" s="230" t="s">
        <v>72</v>
      </c>
      <c r="C99" s="231">
        <f>'Almoxarifado-Outubro_2020'!L103</f>
        <v>78</v>
      </c>
      <c r="D99" s="232">
        <f t="shared" si="8"/>
        <v>3.48</v>
      </c>
      <c r="E99" s="232">
        <f>'Almoxarifado-Outubro_2020'!N103</f>
        <v>271.44</v>
      </c>
      <c r="F99" s="234"/>
      <c r="G99" s="235"/>
      <c r="H99" s="236">
        <f t="shared" si="9"/>
        <v>0</v>
      </c>
      <c r="I99" s="247">
        <v>1</v>
      </c>
      <c r="J99" s="248">
        <v>3.48</v>
      </c>
      <c r="K99" s="249">
        <f t="shared" si="10"/>
        <v>3.48</v>
      </c>
      <c r="L99" s="231">
        <f t="shared" si="11"/>
        <v>77</v>
      </c>
      <c r="M99" s="232">
        <f t="shared" si="12"/>
        <v>3.48</v>
      </c>
      <c r="N99" s="236">
        <f t="shared" si="13"/>
        <v>267.96</v>
      </c>
    </row>
    <row r="100" spans="1:14" ht="15">
      <c r="A100" s="229" t="s">
        <v>104</v>
      </c>
      <c r="B100" s="230" t="s">
        <v>72</v>
      </c>
      <c r="C100" s="231">
        <f>'Almoxarifado-Outubro_2020'!L104</f>
        <v>24</v>
      </c>
      <c r="D100" s="232">
        <f t="shared" si="8"/>
        <v>0.96</v>
      </c>
      <c r="E100" s="232">
        <f>'Almoxarifado-Outubro_2020'!N104</f>
        <v>23.04</v>
      </c>
      <c r="F100" s="234"/>
      <c r="G100" s="235"/>
      <c r="H100" s="236">
        <f t="shared" si="9"/>
        <v>0</v>
      </c>
      <c r="I100" s="247">
        <v>2</v>
      </c>
      <c r="J100" s="248">
        <v>0.96</v>
      </c>
      <c r="K100" s="249">
        <f t="shared" si="10"/>
        <v>1.92</v>
      </c>
      <c r="L100" s="231">
        <f t="shared" si="11"/>
        <v>22</v>
      </c>
      <c r="M100" s="232">
        <f t="shared" si="12"/>
        <v>0.96</v>
      </c>
      <c r="N100" s="236">
        <f t="shared" si="13"/>
        <v>21.119999999999997</v>
      </c>
    </row>
    <row r="101" spans="1:14" ht="15">
      <c r="A101" s="229" t="s">
        <v>105</v>
      </c>
      <c r="B101" s="230" t="s">
        <v>18</v>
      </c>
      <c r="C101" s="231">
        <f>'Almoxarifado-Outubro_2020'!L105</f>
        <v>4</v>
      </c>
      <c r="D101" s="232">
        <f t="shared" si="8"/>
        <v>16.95</v>
      </c>
      <c r="E101" s="232">
        <f>'Almoxarifado-Outubro_2020'!N105</f>
        <v>67.8</v>
      </c>
      <c r="F101" s="234"/>
      <c r="G101" s="235"/>
      <c r="H101" s="236">
        <f t="shared" si="9"/>
        <v>0</v>
      </c>
      <c r="I101" s="247"/>
      <c r="J101" s="248"/>
      <c r="K101" s="249">
        <f t="shared" si="10"/>
        <v>0</v>
      </c>
      <c r="L101" s="231">
        <f t="shared" si="11"/>
        <v>4</v>
      </c>
      <c r="M101" s="232">
        <f t="shared" si="12"/>
        <v>16.95</v>
      </c>
      <c r="N101" s="236">
        <f t="shared" si="13"/>
        <v>67.8</v>
      </c>
    </row>
    <row r="102" spans="1:14" ht="15">
      <c r="A102" s="229" t="s">
        <v>106</v>
      </c>
      <c r="B102" s="230" t="s">
        <v>18</v>
      </c>
      <c r="C102" s="231">
        <f>'Almoxarifado-Outubro_2020'!L106</f>
        <v>1</v>
      </c>
      <c r="D102" s="232">
        <f t="shared" si="8"/>
        <v>40.99</v>
      </c>
      <c r="E102" s="232">
        <f>'Almoxarifado-Outubro_2020'!N106</f>
        <v>40.99</v>
      </c>
      <c r="F102" s="234"/>
      <c r="G102" s="235"/>
      <c r="H102" s="236">
        <f t="shared" si="9"/>
        <v>0</v>
      </c>
      <c r="I102" s="247"/>
      <c r="J102" s="248"/>
      <c r="K102" s="249">
        <f t="shared" si="10"/>
        <v>0</v>
      </c>
      <c r="L102" s="231">
        <f t="shared" si="11"/>
        <v>1</v>
      </c>
      <c r="M102" s="232">
        <f t="shared" si="12"/>
        <v>40.99</v>
      </c>
      <c r="N102" s="236">
        <f t="shared" si="13"/>
        <v>40.99</v>
      </c>
    </row>
    <row r="103" spans="1:14" ht="15">
      <c r="A103" s="229" t="s">
        <v>107</v>
      </c>
      <c r="B103" s="230" t="s">
        <v>18</v>
      </c>
      <c r="C103" s="231">
        <f>'Almoxarifado-Outubro_2020'!L107</f>
        <v>1</v>
      </c>
      <c r="D103" s="232">
        <f t="shared" si="8"/>
        <v>101.87</v>
      </c>
      <c r="E103" s="232">
        <f>'Almoxarifado-Outubro_2020'!N107</f>
        <v>101.87</v>
      </c>
      <c r="F103" s="234"/>
      <c r="G103" s="235"/>
      <c r="H103" s="236">
        <f t="shared" si="9"/>
        <v>0</v>
      </c>
      <c r="I103" s="247"/>
      <c r="J103" s="248"/>
      <c r="K103" s="249">
        <f t="shared" si="10"/>
        <v>0</v>
      </c>
      <c r="L103" s="231">
        <f t="shared" si="11"/>
        <v>1</v>
      </c>
      <c r="M103" s="232">
        <f t="shared" si="12"/>
        <v>101.87</v>
      </c>
      <c r="N103" s="236">
        <f t="shared" si="13"/>
        <v>101.87</v>
      </c>
    </row>
    <row r="104" spans="1:14" s="4" customFormat="1" ht="15">
      <c r="A104" s="177" t="s">
        <v>108</v>
      </c>
      <c r="B104" s="311"/>
      <c r="C104" s="296"/>
      <c r="D104" s="311"/>
      <c r="E104" s="64">
        <f>SUM(E98:E103)</f>
        <v>587.6</v>
      </c>
      <c r="F104" s="296"/>
      <c r="G104" s="296"/>
      <c r="H104" s="64">
        <f>SUM(H98:H103)</f>
        <v>0</v>
      </c>
      <c r="I104" s="296"/>
      <c r="J104" s="296"/>
      <c r="K104" s="64">
        <f>SUM(K98:K103)</f>
        <v>5.4</v>
      </c>
      <c r="L104" s="296"/>
      <c r="M104" s="296"/>
      <c r="N104" s="64">
        <f>SUM(N98:N103)</f>
        <v>582.2</v>
      </c>
    </row>
    <row r="105" spans="1:14" s="278" customFormat="1" ht="5.25">
      <c r="A105" s="316"/>
      <c r="B105" s="316"/>
      <c r="C105" s="316"/>
      <c r="D105" s="316"/>
      <c r="E105" s="316"/>
      <c r="F105" s="316"/>
      <c r="G105" s="316"/>
      <c r="H105" s="316"/>
      <c r="I105" s="316"/>
      <c r="J105" s="316"/>
      <c r="K105" s="316"/>
      <c r="L105" s="316"/>
      <c r="M105" s="316"/>
      <c r="N105" s="316"/>
    </row>
    <row r="106" spans="1:14" s="281" customFormat="1" ht="11.25">
      <c r="A106" s="306"/>
      <c r="B106" s="314"/>
      <c r="C106" s="306"/>
      <c r="D106" s="314"/>
      <c r="E106" s="306"/>
      <c r="F106" s="306"/>
      <c r="G106" s="305"/>
      <c r="H106" s="307"/>
      <c r="I106" s="306"/>
      <c r="J106" s="309"/>
      <c r="K106" s="310" t="s">
        <v>15</v>
      </c>
      <c r="L106" s="310"/>
      <c r="M106" s="310"/>
      <c r="N106" s="310"/>
    </row>
    <row r="107" spans="1:14" ht="15">
      <c r="A107" s="221" t="s">
        <v>109</v>
      </c>
      <c r="B107" s="222"/>
      <c r="C107" s="250"/>
      <c r="D107" s="222"/>
      <c r="E107" s="250"/>
      <c r="F107" s="251"/>
      <c r="G107" s="227"/>
      <c r="H107" s="228"/>
      <c r="I107" s="226"/>
      <c r="J107" s="260"/>
      <c r="K107" s="245">
        <v>5756</v>
      </c>
      <c r="L107" s="256"/>
      <c r="M107" s="257"/>
      <c r="N107" s="245">
        <v>343</v>
      </c>
    </row>
    <row r="108" spans="1:14" ht="15">
      <c r="A108" s="229" t="s">
        <v>110</v>
      </c>
      <c r="B108" s="230" t="s">
        <v>18</v>
      </c>
      <c r="C108" s="231">
        <f>'Almoxarifado-Outubro_2020'!L113</f>
        <v>3</v>
      </c>
      <c r="D108" s="232">
        <f aca="true" t="shared" si="14" ref="D108:D115">_xlfn.IFERROR(ROUND(E108/C108,2),"-")</f>
        <v>3.3</v>
      </c>
      <c r="E108" s="232">
        <f>'Almoxarifado-Outubro_2020'!N113</f>
        <v>9.9</v>
      </c>
      <c r="F108" s="234"/>
      <c r="G108" s="235"/>
      <c r="H108" s="236">
        <f aca="true" t="shared" si="15" ref="H108:H115">F108*G108</f>
        <v>0</v>
      </c>
      <c r="I108" s="247">
        <v>3</v>
      </c>
      <c r="J108" s="248">
        <v>3.3</v>
      </c>
      <c r="K108" s="249">
        <f aca="true" t="shared" si="16" ref="K108:K115">I108*J108</f>
        <v>9.899999999999999</v>
      </c>
      <c r="L108" s="231">
        <f aca="true" t="shared" si="17" ref="L108:L115">C108+F108-I108</f>
        <v>0</v>
      </c>
      <c r="M108" s="232" t="str">
        <f aca="true" t="shared" si="18" ref="M108:M115">_xlfn.IFERROR(ROUND(N108/L108,2),"-")</f>
        <v>-</v>
      </c>
      <c r="N108" s="236">
        <f aca="true" t="shared" si="19" ref="N108:N115">E108+H108-K108</f>
        <v>0</v>
      </c>
    </row>
    <row r="109" spans="1:14" ht="15">
      <c r="A109" s="229" t="s">
        <v>111</v>
      </c>
      <c r="B109" s="230" t="s">
        <v>72</v>
      </c>
      <c r="C109" s="231">
        <f>'Almoxarifado-Outubro_2020'!L114</f>
        <v>9</v>
      </c>
      <c r="D109" s="232">
        <f t="shared" si="14"/>
        <v>21.4</v>
      </c>
      <c r="E109" s="232">
        <f>'Almoxarifado-Outubro_2020'!N114</f>
        <v>192.6</v>
      </c>
      <c r="F109" s="234"/>
      <c r="G109" s="235"/>
      <c r="H109" s="236">
        <f t="shared" si="15"/>
        <v>0</v>
      </c>
      <c r="I109" s="247"/>
      <c r="J109" s="248"/>
      <c r="K109" s="249">
        <f t="shared" si="16"/>
        <v>0</v>
      </c>
      <c r="L109" s="231">
        <f t="shared" si="17"/>
        <v>9</v>
      </c>
      <c r="M109" s="232">
        <f t="shared" si="18"/>
        <v>21.4</v>
      </c>
      <c r="N109" s="236">
        <f t="shared" si="19"/>
        <v>192.6</v>
      </c>
    </row>
    <row r="110" spans="1:14" ht="15">
      <c r="A110" s="317" t="s">
        <v>163</v>
      </c>
      <c r="B110" s="230" t="s">
        <v>72</v>
      </c>
      <c r="C110" s="231">
        <v>0</v>
      </c>
      <c r="D110" s="232" t="str">
        <f t="shared" si="14"/>
        <v>-</v>
      </c>
      <c r="E110" s="232">
        <v>0</v>
      </c>
      <c r="F110" s="234">
        <v>80</v>
      </c>
      <c r="G110" s="235">
        <v>3.2</v>
      </c>
      <c r="H110" s="236">
        <f t="shared" si="15"/>
        <v>256</v>
      </c>
      <c r="I110" s="247">
        <v>3</v>
      </c>
      <c r="J110" s="248">
        <v>3.2</v>
      </c>
      <c r="K110" s="249">
        <f t="shared" si="16"/>
        <v>9.600000000000001</v>
      </c>
      <c r="L110" s="231">
        <f t="shared" si="17"/>
        <v>77</v>
      </c>
      <c r="M110" s="232">
        <f t="shared" si="18"/>
        <v>3.2</v>
      </c>
      <c r="N110" s="236">
        <f t="shared" si="19"/>
        <v>246.4</v>
      </c>
    </row>
    <row r="111" spans="1:14" ht="15">
      <c r="A111" s="229" t="s">
        <v>112</v>
      </c>
      <c r="B111" s="230" t="s">
        <v>72</v>
      </c>
      <c r="C111" s="231">
        <f>'Almoxarifado-Outubro_2020'!L115</f>
        <v>5</v>
      </c>
      <c r="D111" s="232">
        <f t="shared" si="14"/>
        <v>3</v>
      </c>
      <c r="E111" s="232">
        <f>'Almoxarifado-Outubro_2020'!N115</f>
        <v>15</v>
      </c>
      <c r="F111" s="234"/>
      <c r="G111" s="235"/>
      <c r="H111" s="236">
        <f t="shared" si="15"/>
        <v>0</v>
      </c>
      <c r="I111" s="247">
        <v>5</v>
      </c>
      <c r="J111" s="248">
        <v>3</v>
      </c>
      <c r="K111" s="249">
        <f t="shared" si="16"/>
        <v>15</v>
      </c>
      <c r="L111" s="231">
        <f t="shared" si="17"/>
        <v>0</v>
      </c>
      <c r="M111" s="232" t="str">
        <f t="shared" si="18"/>
        <v>-</v>
      </c>
      <c r="N111" s="236">
        <f t="shared" si="19"/>
        <v>0</v>
      </c>
    </row>
    <row r="112" spans="1:14" ht="15">
      <c r="A112" s="229" t="s">
        <v>113</v>
      </c>
      <c r="B112" s="230" t="s">
        <v>72</v>
      </c>
      <c r="C112" s="231">
        <f>'Almoxarifado-Outubro_2020'!L116</f>
        <v>240</v>
      </c>
      <c r="D112" s="232">
        <f t="shared" si="14"/>
        <v>2.93</v>
      </c>
      <c r="E112" s="232">
        <f>'Almoxarifado-Outubro_2020'!N116</f>
        <v>703.2</v>
      </c>
      <c r="F112" s="234"/>
      <c r="G112" s="235"/>
      <c r="H112" s="236">
        <f t="shared" si="15"/>
        <v>0</v>
      </c>
      <c r="I112" s="247">
        <v>24</v>
      </c>
      <c r="J112" s="248">
        <v>2.93</v>
      </c>
      <c r="K112" s="249">
        <f t="shared" si="16"/>
        <v>70.32000000000001</v>
      </c>
      <c r="L112" s="231">
        <f t="shared" si="17"/>
        <v>216</v>
      </c>
      <c r="M112" s="232">
        <f t="shared" si="18"/>
        <v>2.93</v>
      </c>
      <c r="N112" s="236">
        <f t="shared" si="19"/>
        <v>632.88</v>
      </c>
    </row>
    <row r="113" spans="1:14" ht="15">
      <c r="A113" s="229" t="s">
        <v>114</v>
      </c>
      <c r="B113" s="230" t="s">
        <v>115</v>
      </c>
      <c r="C113" s="231">
        <f>'Almoxarifado-Outubro_2020'!L117</f>
        <v>2</v>
      </c>
      <c r="D113" s="232">
        <f t="shared" si="14"/>
        <v>12.55</v>
      </c>
      <c r="E113" s="232">
        <f>'Almoxarifado-Outubro_2020'!N117</f>
        <v>25.1</v>
      </c>
      <c r="F113" s="234"/>
      <c r="G113" s="235"/>
      <c r="H113" s="236">
        <f t="shared" si="15"/>
        <v>0</v>
      </c>
      <c r="I113" s="247">
        <v>1</v>
      </c>
      <c r="J113" s="248">
        <v>12.55</v>
      </c>
      <c r="K113" s="249">
        <f t="shared" si="16"/>
        <v>12.55</v>
      </c>
      <c r="L113" s="231">
        <f t="shared" si="17"/>
        <v>1</v>
      </c>
      <c r="M113" s="232">
        <f t="shared" si="18"/>
        <v>12.55</v>
      </c>
      <c r="N113" s="236">
        <f t="shared" si="19"/>
        <v>12.55</v>
      </c>
    </row>
    <row r="114" spans="1:14" ht="15">
      <c r="A114" s="229" t="s">
        <v>116</v>
      </c>
      <c r="B114" s="230" t="s">
        <v>115</v>
      </c>
      <c r="C114" s="231">
        <f>'Almoxarifado-Outubro_2020'!L118</f>
        <v>3</v>
      </c>
      <c r="D114" s="232">
        <f t="shared" si="14"/>
        <v>10.84</v>
      </c>
      <c r="E114" s="232">
        <f>'Almoxarifado-Outubro_2020'!N118</f>
        <v>32.52</v>
      </c>
      <c r="F114" s="234"/>
      <c r="G114" s="235"/>
      <c r="H114" s="236">
        <f t="shared" si="15"/>
        <v>0</v>
      </c>
      <c r="I114" s="247"/>
      <c r="J114" s="248"/>
      <c r="K114" s="249">
        <f t="shared" si="16"/>
        <v>0</v>
      </c>
      <c r="L114" s="231">
        <f t="shared" si="17"/>
        <v>3</v>
      </c>
      <c r="M114" s="232">
        <f t="shared" si="18"/>
        <v>10.84</v>
      </c>
      <c r="N114" s="236">
        <f t="shared" si="19"/>
        <v>32.52</v>
      </c>
    </row>
    <row r="115" spans="1:14" ht="15.75">
      <c r="A115" s="229" t="s">
        <v>117</v>
      </c>
      <c r="B115" s="230" t="s">
        <v>72</v>
      </c>
      <c r="C115" s="231">
        <f>'Almoxarifado-Outubro_2020'!L119</f>
        <v>3</v>
      </c>
      <c r="D115" s="232">
        <f t="shared" si="14"/>
        <v>28.9</v>
      </c>
      <c r="E115" s="232">
        <f>'Almoxarifado-Outubro_2020'!N119</f>
        <v>86.7</v>
      </c>
      <c r="F115" s="234"/>
      <c r="G115" s="235"/>
      <c r="H115" s="236">
        <f t="shared" si="15"/>
        <v>0</v>
      </c>
      <c r="I115" s="247"/>
      <c r="J115" s="248"/>
      <c r="K115" s="249">
        <f t="shared" si="16"/>
        <v>0</v>
      </c>
      <c r="L115" s="231">
        <f t="shared" si="17"/>
        <v>3</v>
      </c>
      <c r="M115" s="232">
        <f t="shared" si="18"/>
        <v>28.9</v>
      </c>
      <c r="N115" s="236">
        <f t="shared" si="19"/>
        <v>86.7</v>
      </c>
    </row>
    <row r="116" spans="1:14" s="4" customFormat="1" ht="15.75">
      <c r="A116" s="177" t="s">
        <v>118</v>
      </c>
      <c r="B116" s="311"/>
      <c r="C116" s="296"/>
      <c r="D116" s="311"/>
      <c r="E116" s="64">
        <f>SUM(E108:E115)</f>
        <v>1065.02</v>
      </c>
      <c r="F116" s="296"/>
      <c r="G116" s="296"/>
      <c r="H116" s="64">
        <f>SUM(H108:H115)</f>
        <v>256</v>
      </c>
      <c r="I116" s="296"/>
      <c r="J116" s="296"/>
      <c r="K116" s="64">
        <f>SUM(K108:K115)</f>
        <v>117.37</v>
      </c>
      <c r="L116" s="296"/>
      <c r="M116" s="296"/>
      <c r="N116" s="64">
        <f>SUM(N108:N115)</f>
        <v>1203.65</v>
      </c>
    </row>
    <row r="117" spans="1:14" s="278" customFormat="1" ht="5.25">
      <c r="A117" s="316"/>
      <c r="B117" s="316"/>
      <c r="C117" s="316"/>
      <c r="D117" s="316"/>
      <c r="E117" s="316"/>
      <c r="F117" s="316"/>
      <c r="G117" s="316"/>
      <c r="H117" s="316"/>
      <c r="I117" s="316"/>
      <c r="J117" s="316"/>
      <c r="K117" s="316"/>
      <c r="L117" s="316"/>
      <c r="M117" s="316"/>
      <c r="N117" s="316"/>
    </row>
    <row r="118" spans="1:14" s="281" customFormat="1" ht="12">
      <c r="A118" s="306"/>
      <c r="B118" s="314"/>
      <c r="C118" s="306"/>
      <c r="D118" s="314"/>
      <c r="E118" s="306"/>
      <c r="F118" s="306"/>
      <c r="G118" s="305"/>
      <c r="H118" s="307"/>
      <c r="I118" s="306"/>
      <c r="J118" s="309"/>
      <c r="K118" s="310" t="s">
        <v>15</v>
      </c>
      <c r="L118" s="310"/>
      <c r="M118" s="310"/>
      <c r="N118" s="310"/>
    </row>
    <row r="119" spans="1:14" ht="15.75">
      <c r="A119" s="221" t="s">
        <v>119</v>
      </c>
      <c r="B119" s="222"/>
      <c r="C119" s="250"/>
      <c r="D119" s="222"/>
      <c r="E119" s="250"/>
      <c r="F119" s="251"/>
      <c r="G119" s="227"/>
      <c r="H119" s="228"/>
      <c r="I119" s="226"/>
      <c r="J119" s="260"/>
      <c r="K119" s="245">
        <v>5759</v>
      </c>
      <c r="L119" s="256"/>
      <c r="M119" s="257"/>
      <c r="N119" s="245">
        <v>343</v>
      </c>
    </row>
    <row r="120" spans="1:14" ht="15">
      <c r="A120" s="229" t="s">
        <v>120</v>
      </c>
      <c r="B120" s="230" t="s">
        <v>121</v>
      </c>
      <c r="C120" s="231">
        <f>'Almoxarifado-Outubro_2020'!L125</f>
        <v>150</v>
      </c>
      <c r="D120" s="232">
        <f aca="true" t="shared" si="20" ref="D120:D129">_xlfn.IFERROR(ROUND(E120/C120,2),"-")</f>
        <v>1.25</v>
      </c>
      <c r="E120" s="232">
        <f>'Almoxarifado-Outubro_2020'!N125</f>
        <v>187.5</v>
      </c>
      <c r="F120" s="234"/>
      <c r="G120" s="235"/>
      <c r="H120" s="236">
        <f aca="true" t="shared" si="21" ref="H120:H129">F120*G120</f>
        <v>0</v>
      </c>
      <c r="I120" s="247"/>
      <c r="J120" s="248"/>
      <c r="K120" s="249">
        <f aca="true" t="shared" si="22" ref="K120:K129">I120*J120</f>
        <v>0</v>
      </c>
      <c r="L120" s="231">
        <f aca="true" t="shared" si="23" ref="L120:L129">C120+F120-I120</f>
        <v>150</v>
      </c>
      <c r="M120" s="232">
        <f aca="true" t="shared" si="24" ref="M120:M129">_xlfn.IFERROR(ROUND(N120/L120,2),"-")</f>
        <v>1.25</v>
      </c>
      <c r="N120" s="236">
        <f aca="true" t="shared" si="25" ref="N120:N129">E120+H120-K120</f>
        <v>187.5</v>
      </c>
    </row>
    <row r="121" spans="1:14" ht="15">
      <c r="A121" s="229" t="s">
        <v>122</v>
      </c>
      <c r="B121" s="230" t="s">
        <v>18</v>
      </c>
      <c r="C121" s="231">
        <f>'Almoxarifado-Outubro_2020'!L126</f>
        <v>0</v>
      </c>
      <c r="D121" s="232" t="str">
        <f t="shared" si="20"/>
        <v>-</v>
      </c>
      <c r="E121" s="232">
        <f>'Almoxarifado-Outubro_2020'!N126</f>
        <v>0</v>
      </c>
      <c r="F121" s="234"/>
      <c r="G121" s="235"/>
      <c r="H121" s="236">
        <f t="shared" si="21"/>
        <v>0</v>
      </c>
      <c r="I121" s="247"/>
      <c r="J121" s="248"/>
      <c r="K121" s="249">
        <f t="shared" si="22"/>
        <v>0</v>
      </c>
      <c r="L121" s="231">
        <f t="shared" si="23"/>
        <v>0</v>
      </c>
      <c r="M121" s="232" t="str">
        <f t="shared" si="24"/>
        <v>-</v>
      </c>
      <c r="N121" s="236">
        <f t="shared" si="25"/>
        <v>0</v>
      </c>
    </row>
    <row r="122" spans="1:14" ht="15">
      <c r="A122" s="229" t="s">
        <v>123</v>
      </c>
      <c r="B122" s="230" t="s">
        <v>18</v>
      </c>
      <c r="C122" s="231">
        <f>'Almoxarifado-Outubro_2020'!L127</f>
        <v>1</v>
      </c>
      <c r="D122" s="232">
        <f t="shared" si="20"/>
        <v>70</v>
      </c>
      <c r="E122" s="232">
        <f>'Almoxarifado-Outubro_2020'!N127</f>
        <v>70</v>
      </c>
      <c r="F122" s="234"/>
      <c r="G122" s="235"/>
      <c r="H122" s="236">
        <f t="shared" si="21"/>
        <v>0</v>
      </c>
      <c r="I122" s="247"/>
      <c r="J122" s="248"/>
      <c r="K122" s="249">
        <f t="shared" si="22"/>
        <v>0</v>
      </c>
      <c r="L122" s="231">
        <f t="shared" si="23"/>
        <v>1</v>
      </c>
      <c r="M122" s="232">
        <f t="shared" si="24"/>
        <v>70</v>
      </c>
      <c r="N122" s="236">
        <f t="shared" si="25"/>
        <v>70</v>
      </c>
    </row>
    <row r="123" spans="1:14" ht="15">
      <c r="A123" s="229" t="s">
        <v>124</v>
      </c>
      <c r="B123" s="230" t="s">
        <v>18</v>
      </c>
      <c r="C123" s="231">
        <f>'Almoxarifado-Outubro_2020'!L128</f>
        <v>16</v>
      </c>
      <c r="D123" s="232">
        <f t="shared" si="20"/>
        <v>2.95</v>
      </c>
      <c r="E123" s="232">
        <f>'Almoxarifado-Outubro_2020'!N128</f>
        <v>47.2</v>
      </c>
      <c r="F123" s="234"/>
      <c r="G123" s="235"/>
      <c r="H123" s="236">
        <f t="shared" si="21"/>
        <v>0</v>
      </c>
      <c r="I123" s="247"/>
      <c r="J123" s="248"/>
      <c r="K123" s="249">
        <f t="shared" si="22"/>
        <v>0</v>
      </c>
      <c r="L123" s="231">
        <f t="shared" si="23"/>
        <v>16</v>
      </c>
      <c r="M123" s="232">
        <f t="shared" si="24"/>
        <v>2.95</v>
      </c>
      <c r="N123" s="236">
        <f t="shared" si="25"/>
        <v>47.2</v>
      </c>
    </row>
    <row r="124" spans="1:14" ht="15">
      <c r="A124" s="229" t="s">
        <v>125</v>
      </c>
      <c r="B124" s="230" t="s">
        <v>18</v>
      </c>
      <c r="C124" s="231">
        <f>'Almoxarifado-Outubro_2020'!L129</f>
        <v>16</v>
      </c>
      <c r="D124" s="232">
        <f t="shared" si="20"/>
        <v>1.75</v>
      </c>
      <c r="E124" s="232">
        <f>'Almoxarifado-Outubro_2020'!N129</f>
        <v>28</v>
      </c>
      <c r="F124" s="234"/>
      <c r="G124" s="235"/>
      <c r="H124" s="236">
        <f t="shared" si="21"/>
        <v>0</v>
      </c>
      <c r="I124" s="247"/>
      <c r="J124" s="248"/>
      <c r="K124" s="249">
        <f t="shared" si="22"/>
        <v>0</v>
      </c>
      <c r="L124" s="231">
        <f t="shared" si="23"/>
        <v>16</v>
      </c>
      <c r="M124" s="232">
        <f t="shared" si="24"/>
        <v>1.75</v>
      </c>
      <c r="N124" s="236">
        <f t="shared" si="25"/>
        <v>28</v>
      </c>
    </row>
    <row r="125" spans="1:14" ht="15">
      <c r="A125" s="229" t="s">
        <v>126</v>
      </c>
      <c r="B125" s="230" t="s">
        <v>18</v>
      </c>
      <c r="C125" s="231">
        <f>'Almoxarifado-Outubro_2020'!L130</f>
        <v>1</v>
      </c>
      <c r="D125" s="232">
        <f t="shared" si="20"/>
        <v>24.5</v>
      </c>
      <c r="E125" s="232">
        <f>'Almoxarifado-Outubro_2020'!N130</f>
        <v>24.5</v>
      </c>
      <c r="F125" s="234"/>
      <c r="G125" s="235"/>
      <c r="H125" s="236">
        <f t="shared" si="21"/>
        <v>0</v>
      </c>
      <c r="I125" s="247"/>
      <c r="J125" s="248"/>
      <c r="K125" s="249">
        <f t="shared" si="22"/>
        <v>0</v>
      </c>
      <c r="L125" s="231">
        <f t="shared" si="23"/>
        <v>1</v>
      </c>
      <c r="M125" s="232">
        <f t="shared" si="24"/>
        <v>24.5</v>
      </c>
      <c r="N125" s="236">
        <f t="shared" si="25"/>
        <v>24.5</v>
      </c>
    </row>
    <row r="126" spans="1:14" ht="15">
      <c r="A126" s="229" t="s">
        <v>127</v>
      </c>
      <c r="B126" s="230" t="s">
        <v>18</v>
      </c>
      <c r="C126" s="231">
        <f>'Almoxarifado-Outubro_2020'!L131</f>
        <v>1</v>
      </c>
      <c r="D126" s="232">
        <f t="shared" si="20"/>
        <v>22.99</v>
      </c>
      <c r="E126" s="232">
        <f>'Almoxarifado-Outubro_2020'!N131</f>
        <v>22.99</v>
      </c>
      <c r="F126" s="234"/>
      <c r="G126" s="235"/>
      <c r="H126" s="236">
        <f t="shared" si="21"/>
        <v>0</v>
      </c>
      <c r="I126" s="247"/>
      <c r="J126" s="248"/>
      <c r="K126" s="249">
        <f t="shared" si="22"/>
        <v>0</v>
      </c>
      <c r="L126" s="231">
        <f t="shared" si="23"/>
        <v>1</v>
      </c>
      <c r="M126" s="232">
        <f t="shared" si="24"/>
        <v>22.99</v>
      </c>
      <c r="N126" s="236">
        <f t="shared" si="25"/>
        <v>22.99</v>
      </c>
    </row>
    <row r="127" spans="1:14" ht="15">
      <c r="A127" s="229" t="s">
        <v>128</v>
      </c>
      <c r="B127" s="230" t="s">
        <v>72</v>
      </c>
      <c r="C127" s="231">
        <f>'Almoxarifado-Outubro_2020'!L132</f>
        <v>14</v>
      </c>
      <c r="D127" s="232">
        <f t="shared" si="20"/>
        <v>2.85</v>
      </c>
      <c r="E127" s="232">
        <f>'Almoxarifado-Outubro_2020'!N132</f>
        <v>39.9</v>
      </c>
      <c r="F127" s="234"/>
      <c r="G127" s="235"/>
      <c r="H127" s="236">
        <f t="shared" si="21"/>
        <v>0</v>
      </c>
      <c r="I127" s="247"/>
      <c r="J127" s="248"/>
      <c r="K127" s="249">
        <f t="shared" si="22"/>
        <v>0</v>
      </c>
      <c r="L127" s="231">
        <f t="shared" si="23"/>
        <v>14</v>
      </c>
      <c r="M127" s="232">
        <f t="shared" si="24"/>
        <v>2.85</v>
      </c>
      <c r="N127" s="236">
        <f t="shared" si="25"/>
        <v>39.9</v>
      </c>
    </row>
    <row r="128" spans="1:14" ht="15">
      <c r="A128" s="229" t="s">
        <v>129</v>
      </c>
      <c r="B128" s="230" t="s">
        <v>18</v>
      </c>
      <c r="C128" s="231">
        <f>'Almoxarifado-Outubro_2020'!L133</f>
        <v>0</v>
      </c>
      <c r="D128" s="232" t="str">
        <f t="shared" si="20"/>
        <v>-</v>
      </c>
      <c r="E128" s="232">
        <f>'Almoxarifado-Outubro_2020'!N133</f>
        <v>0</v>
      </c>
      <c r="F128" s="234"/>
      <c r="G128" s="235"/>
      <c r="H128" s="236">
        <f t="shared" si="21"/>
        <v>0</v>
      </c>
      <c r="I128" s="247"/>
      <c r="J128" s="248"/>
      <c r="K128" s="249">
        <f t="shared" si="22"/>
        <v>0</v>
      </c>
      <c r="L128" s="231">
        <f t="shared" si="23"/>
        <v>0</v>
      </c>
      <c r="M128" s="232" t="str">
        <f t="shared" si="24"/>
        <v>-</v>
      </c>
      <c r="N128" s="236">
        <f t="shared" si="25"/>
        <v>0</v>
      </c>
    </row>
    <row r="129" spans="1:14" ht="15.75">
      <c r="A129" s="229" t="s">
        <v>130</v>
      </c>
      <c r="B129" s="230" t="s">
        <v>72</v>
      </c>
      <c r="C129" s="231">
        <f>'Almoxarifado-Outubro_2020'!L134</f>
        <v>10</v>
      </c>
      <c r="D129" s="232">
        <f t="shared" si="20"/>
        <v>2.2</v>
      </c>
      <c r="E129" s="232">
        <f>'Almoxarifado-Outubro_2020'!N134</f>
        <v>22</v>
      </c>
      <c r="F129" s="234"/>
      <c r="G129" s="235"/>
      <c r="H129" s="236">
        <f t="shared" si="21"/>
        <v>0</v>
      </c>
      <c r="I129" s="247"/>
      <c r="J129" s="248"/>
      <c r="K129" s="249">
        <f t="shared" si="22"/>
        <v>0</v>
      </c>
      <c r="L129" s="231">
        <f t="shared" si="23"/>
        <v>10</v>
      </c>
      <c r="M129" s="232">
        <f t="shared" si="24"/>
        <v>2.2</v>
      </c>
      <c r="N129" s="236">
        <f t="shared" si="25"/>
        <v>22</v>
      </c>
    </row>
    <row r="130" spans="1:14" s="4" customFormat="1" ht="15.75">
      <c r="A130" s="177" t="s">
        <v>131</v>
      </c>
      <c r="B130" s="311"/>
      <c r="C130" s="296">
        <v>0</v>
      </c>
      <c r="D130" s="311"/>
      <c r="E130" s="64">
        <v>442.09</v>
      </c>
      <c r="F130" s="296"/>
      <c r="G130" s="296"/>
      <c r="H130" s="64">
        <v>0</v>
      </c>
      <c r="I130" s="296"/>
      <c r="J130" s="296"/>
      <c r="K130" s="64">
        <v>0</v>
      </c>
      <c r="L130" s="296"/>
      <c r="M130" s="296"/>
      <c r="N130" s="64">
        <v>442.09</v>
      </c>
    </row>
    <row r="131" spans="1:14" s="278" customFormat="1" ht="5.25">
      <c r="A131" s="316"/>
      <c r="B131" s="316"/>
      <c r="C131" s="316"/>
      <c r="D131" s="316"/>
      <c r="E131" s="316"/>
      <c r="F131" s="316"/>
      <c r="G131" s="316"/>
      <c r="H131" s="316"/>
      <c r="I131" s="316"/>
      <c r="J131" s="316"/>
      <c r="K131" s="316"/>
      <c r="L131" s="316"/>
      <c r="M131" s="316"/>
      <c r="N131" s="316"/>
    </row>
    <row r="132" spans="1:14" s="281" customFormat="1" ht="12">
      <c r="A132" s="306"/>
      <c r="B132" s="314"/>
      <c r="C132" s="306"/>
      <c r="D132" s="314"/>
      <c r="E132" s="306"/>
      <c r="F132" s="306"/>
      <c r="G132" s="305"/>
      <c r="H132" s="307"/>
      <c r="I132" s="306"/>
      <c r="J132" s="309"/>
      <c r="K132" s="310" t="s">
        <v>15</v>
      </c>
      <c r="L132" s="310"/>
      <c r="M132" s="310"/>
      <c r="N132" s="310"/>
    </row>
    <row r="133" spans="1:14" ht="15.75">
      <c r="A133" s="221" t="s">
        <v>132</v>
      </c>
      <c r="B133" s="222"/>
      <c r="C133" s="250"/>
      <c r="D133" s="222"/>
      <c r="E133" s="250"/>
      <c r="F133" s="251"/>
      <c r="G133" s="227"/>
      <c r="H133" s="228"/>
      <c r="I133" s="226"/>
      <c r="J133" s="260"/>
      <c r="K133" s="245">
        <v>5755</v>
      </c>
      <c r="L133" s="256"/>
      <c r="M133" s="257"/>
      <c r="N133" s="245">
        <v>343</v>
      </c>
    </row>
    <row r="134" spans="1:14" ht="15">
      <c r="A134" s="229" t="s">
        <v>133</v>
      </c>
      <c r="B134" s="230" t="s">
        <v>18</v>
      </c>
      <c r="C134" s="231">
        <f>'Almoxarifado-Outubro_2020'!L140</f>
        <v>0</v>
      </c>
      <c r="D134" s="232" t="str">
        <f>_xlfn.IFERROR(ROUND(E134/C134,2),"-")</f>
        <v>-</v>
      </c>
      <c r="E134" s="232">
        <f>'Almoxarifado-Outubro_2020'!N140</f>
        <v>0</v>
      </c>
      <c r="F134" s="234"/>
      <c r="G134" s="235"/>
      <c r="H134" s="236">
        <f>F134*G134</f>
        <v>0</v>
      </c>
      <c r="I134" s="247"/>
      <c r="J134" s="248"/>
      <c r="K134" s="249">
        <f>I134*J134</f>
        <v>0</v>
      </c>
      <c r="L134" s="231">
        <f>C134+F134-I134</f>
        <v>0</v>
      </c>
      <c r="M134" s="232" t="str">
        <f>_xlfn.IFERROR(ROUND(N134/L134,2),"-")</f>
        <v>-</v>
      </c>
      <c r="N134" s="236">
        <f>E134+H134-K134</f>
        <v>0</v>
      </c>
    </row>
    <row r="135" spans="1:14" ht="15">
      <c r="A135" s="229" t="s">
        <v>134</v>
      </c>
      <c r="B135" s="230" t="s">
        <v>18</v>
      </c>
      <c r="C135" s="231">
        <f>'Almoxarifado-Outubro_2020'!L141</f>
        <v>0</v>
      </c>
      <c r="D135" s="232" t="str">
        <f>_xlfn.IFERROR(ROUND(E135/C135,2),"-")</f>
        <v>-</v>
      </c>
      <c r="E135" s="232">
        <f>'Almoxarifado-Outubro_2020'!N141</f>
        <v>0</v>
      </c>
      <c r="F135" s="234">
        <v>2</v>
      </c>
      <c r="G135" s="235">
        <v>178.95</v>
      </c>
      <c r="H135" s="236">
        <f>F135*G135</f>
        <v>357.9</v>
      </c>
      <c r="I135" s="247">
        <v>2</v>
      </c>
      <c r="J135" s="248">
        <v>178.95</v>
      </c>
      <c r="K135" s="249">
        <f>I135*J135</f>
        <v>357.9</v>
      </c>
      <c r="L135" s="231">
        <f>C135+F135-I135</f>
        <v>0</v>
      </c>
      <c r="M135" s="232" t="str">
        <f>_xlfn.IFERROR(ROUND(N135/L135,2),"-")</f>
        <v>-</v>
      </c>
      <c r="N135" s="236">
        <f>E135+H135-K135</f>
        <v>0</v>
      </c>
    </row>
    <row r="136" spans="1:14" ht="15.75">
      <c r="A136" s="229" t="s">
        <v>135</v>
      </c>
      <c r="B136" s="230" t="s">
        <v>18</v>
      </c>
      <c r="C136" s="231">
        <f>'Almoxarifado-Outubro_2020'!L142</f>
        <v>0</v>
      </c>
      <c r="D136" s="232" t="str">
        <f>_xlfn.IFERROR(ROUND(E136/C136,2),"-")</f>
        <v>-</v>
      </c>
      <c r="E136" s="232">
        <f>'Almoxarifado-Outubro_2020'!N142</f>
        <v>0</v>
      </c>
      <c r="F136" s="234"/>
      <c r="G136" s="235"/>
      <c r="H136" s="236">
        <f>F136*G136</f>
        <v>0</v>
      </c>
      <c r="I136" s="247"/>
      <c r="J136" s="248"/>
      <c r="K136" s="249">
        <f>I136*J136</f>
        <v>0</v>
      </c>
      <c r="L136" s="231">
        <f>C136+F136-I136</f>
        <v>0</v>
      </c>
      <c r="M136" s="232" t="str">
        <f>_xlfn.IFERROR(ROUND(N136/L136,2),"-")</f>
        <v>-</v>
      </c>
      <c r="N136" s="236">
        <f>E136+H136-K136</f>
        <v>0</v>
      </c>
    </row>
    <row r="137" spans="1:14" s="4" customFormat="1" ht="15.75">
      <c r="A137" s="177" t="s">
        <v>136</v>
      </c>
      <c r="B137" s="311"/>
      <c r="C137" s="296">
        <v>0</v>
      </c>
      <c r="D137" s="311"/>
      <c r="E137" s="64">
        <f>SUM(E134:E136)</f>
        <v>0</v>
      </c>
      <c r="F137" s="296"/>
      <c r="G137" s="296"/>
      <c r="H137" s="64">
        <f>SUM(H134:H136)</f>
        <v>357.9</v>
      </c>
      <c r="I137" s="296"/>
      <c r="J137" s="296"/>
      <c r="K137" s="64">
        <f>SUM(K134:K136)</f>
        <v>357.9</v>
      </c>
      <c r="L137" s="296"/>
      <c r="M137" s="296"/>
      <c r="N137" s="64">
        <f>SUM(N134:N136)</f>
        <v>0</v>
      </c>
    </row>
    <row r="138" spans="1:14" s="281" customFormat="1" ht="11.25">
      <c r="A138" s="323"/>
      <c r="B138" s="323"/>
      <c r="C138" s="323"/>
      <c r="D138" s="323"/>
      <c r="E138" s="323"/>
      <c r="F138" s="323"/>
      <c r="G138" s="323"/>
      <c r="H138" s="323"/>
      <c r="I138" s="323"/>
      <c r="J138" s="323"/>
      <c r="K138" s="323"/>
      <c r="L138" s="323"/>
      <c r="M138" s="323"/>
      <c r="N138" s="323"/>
    </row>
    <row r="139" spans="1:14" s="281" customFormat="1" ht="11.25">
      <c r="A139" s="323"/>
      <c r="B139" s="323"/>
      <c r="C139" s="323"/>
      <c r="D139" s="323"/>
      <c r="E139" s="323"/>
      <c r="F139" s="323"/>
      <c r="G139" s="323"/>
      <c r="H139" s="323"/>
      <c r="I139" s="323"/>
      <c r="J139" s="323"/>
      <c r="K139" s="323"/>
      <c r="L139" s="323"/>
      <c r="M139" s="323"/>
      <c r="N139" s="323"/>
    </row>
    <row r="140" spans="1:14" s="281" customFormat="1" ht="12">
      <c r="A140" s="306"/>
      <c r="B140" s="314"/>
      <c r="C140" s="306"/>
      <c r="D140" s="314"/>
      <c r="E140" s="306"/>
      <c r="F140" s="306"/>
      <c r="G140" s="305"/>
      <c r="H140" s="307"/>
      <c r="I140" s="306"/>
      <c r="J140" s="309"/>
      <c r="K140" s="310" t="s">
        <v>15</v>
      </c>
      <c r="L140" s="310"/>
      <c r="M140" s="310"/>
      <c r="N140" s="310"/>
    </row>
    <row r="141" spans="1:14" ht="15.75">
      <c r="A141" s="221" t="s">
        <v>137</v>
      </c>
      <c r="B141" s="222"/>
      <c r="C141" s="250"/>
      <c r="D141" s="222"/>
      <c r="E141" s="250"/>
      <c r="F141" s="251"/>
      <c r="G141" s="227"/>
      <c r="H141" s="228"/>
      <c r="I141" s="226"/>
      <c r="J141" s="260"/>
      <c r="K141" s="245">
        <v>5766</v>
      </c>
      <c r="L141" s="256"/>
      <c r="M141" s="257"/>
      <c r="N141" s="245">
        <v>343</v>
      </c>
    </row>
    <row r="142" spans="1:14" ht="15">
      <c r="A142" s="229" t="s">
        <v>138</v>
      </c>
      <c r="B142" s="230" t="s">
        <v>18</v>
      </c>
      <c r="C142" s="231">
        <f>'Almoxarifado-Outubro_2020'!L149</f>
        <v>0</v>
      </c>
      <c r="D142" s="232" t="str">
        <f>_xlfn.IFERROR(ROUND(E142/C142,2),"-")</f>
        <v>-</v>
      </c>
      <c r="E142" s="232">
        <f>'Almoxarifado-Outubro_2020'!N149</f>
        <v>0</v>
      </c>
      <c r="F142" s="234"/>
      <c r="G142" s="235"/>
      <c r="H142" s="236">
        <f>F142*G142</f>
        <v>0</v>
      </c>
      <c r="I142" s="247"/>
      <c r="J142" s="248"/>
      <c r="K142" s="249">
        <f>I142*J142</f>
        <v>0</v>
      </c>
      <c r="L142" s="231">
        <f>C142+F142-I142</f>
        <v>0</v>
      </c>
      <c r="M142" s="232" t="str">
        <f>_xlfn.IFERROR(ROUND(N142/L142,2),"-")</f>
        <v>-</v>
      </c>
      <c r="N142" s="236">
        <f>E142+H142-K142</f>
        <v>0</v>
      </c>
    </row>
    <row r="143" spans="1:14" ht="15">
      <c r="A143" s="229" t="s">
        <v>139</v>
      </c>
      <c r="B143" s="230" t="s">
        <v>18</v>
      </c>
      <c r="C143" s="231">
        <f>'Almoxarifado-Outubro_2020'!L150</f>
        <v>0</v>
      </c>
      <c r="D143" s="232" t="str">
        <f>_xlfn.IFERROR(ROUND(E143/C143,2),"-")</f>
        <v>-</v>
      </c>
      <c r="E143" s="232">
        <f>'Almoxarifado-Outubro_2020'!N150</f>
        <v>0</v>
      </c>
      <c r="F143" s="234"/>
      <c r="G143" s="235"/>
      <c r="H143" s="236">
        <f>F143*G143</f>
        <v>0</v>
      </c>
      <c r="I143" s="247"/>
      <c r="J143" s="248"/>
      <c r="K143" s="249">
        <f>I143*J143</f>
        <v>0</v>
      </c>
      <c r="L143" s="231">
        <f>C143+F143-I143</f>
        <v>0</v>
      </c>
      <c r="M143" s="232" t="str">
        <f>_xlfn.IFERROR(ROUND(N143/L143,2),"-")</f>
        <v>-</v>
      </c>
      <c r="N143" s="236">
        <f>E143+H143-K143</f>
        <v>0</v>
      </c>
    </row>
    <row r="144" spans="1:14" ht="15.75">
      <c r="A144" s="229" t="s">
        <v>140</v>
      </c>
      <c r="B144" s="230" t="s">
        <v>18</v>
      </c>
      <c r="C144" s="231">
        <f>'Almoxarifado-Outubro_2020'!L151</f>
        <v>0</v>
      </c>
      <c r="D144" s="232" t="str">
        <f>_xlfn.IFERROR(ROUND(E144/C144,2),"-")</f>
        <v>-</v>
      </c>
      <c r="E144" s="232">
        <f>'Almoxarifado-Outubro_2020'!N151</f>
        <v>0</v>
      </c>
      <c r="F144" s="234"/>
      <c r="G144" s="235"/>
      <c r="H144" s="236">
        <f>F144*G144</f>
        <v>0</v>
      </c>
      <c r="I144" s="247"/>
      <c r="J144" s="248"/>
      <c r="K144" s="249">
        <f>I144*J144</f>
        <v>0</v>
      </c>
      <c r="L144" s="231">
        <f>C144+F144-I144</f>
        <v>0</v>
      </c>
      <c r="M144" s="232" t="str">
        <f>_xlfn.IFERROR(ROUND(N144/L144,2),"-")</f>
        <v>-</v>
      </c>
      <c r="N144" s="236">
        <f>E144+H144-K144</f>
        <v>0</v>
      </c>
    </row>
    <row r="145" spans="1:14" s="4" customFormat="1" ht="15.75">
      <c r="A145" s="177" t="s">
        <v>141</v>
      </c>
      <c r="B145" s="311"/>
      <c r="C145" s="296">
        <v>0</v>
      </c>
      <c r="D145" s="311"/>
      <c r="E145" s="64">
        <f>SUM(E142:E144)</f>
        <v>0</v>
      </c>
      <c r="F145" s="296"/>
      <c r="G145" s="296"/>
      <c r="H145" s="64">
        <f>SUM(H142:H144)</f>
        <v>0</v>
      </c>
      <c r="I145" s="296"/>
      <c r="J145" s="296"/>
      <c r="K145" s="64">
        <f>SUM(K142:K144)</f>
        <v>0</v>
      </c>
      <c r="L145" s="296"/>
      <c r="M145" s="296"/>
      <c r="N145" s="64">
        <f>SUM(N142:N144)</f>
        <v>0</v>
      </c>
    </row>
    <row r="146" spans="1:14" s="278" customFormat="1" ht="5.25">
      <c r="A146" s="316"/>
      <c r="B146" s="316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6"/>
    </row>
    <row r="147" spans="1:14" s="281" customFormat="1" ht="12">
      <c r="A147" s="306"/>
      <c r="B147" s="314"/>
      <c r="C147" s="306"/>
      <c r="D147" s="314"/>
      <c r="E147" s="306"/>
      <c r="F147" s="306"/>
      <c r="G147" s="305"/>
      <c r="H147" s="307"/>
      <c r="I147" s="306"/>
      <c r="J147" s="309"/>
      <c r="K147" s="310" t="s">
        <v>15</v>
      </c>
      <c r="L147" s="310"/>
      <c r="M147" s="310"/>
      <c r="N147" s="310"/>
    </row>
    <row r="148" spans="1:14" ht="15.75">
      <c r="A148" s="221" t="s">
        <v>142</v>
      </c>
      <c r="B148" s="222"/>
      <c r="C148" s="250"/>
      <c r="D148" s="222"/>
      <c r="E148" s="250"/>
      <c r="F148" s="250"/>
      <c r="G148" s="225"/>
      <c r="H148" s="263"/>
      <c r="I148" s="269"/>
      <c r="J148" s="270"/>
      <c r="K148" s="245">
        <v>5766</v>
      </c>
      <c r="L148" s="256"/>
      <c r="M148" s="257"/>
      <c r="N148" s="245">
        <v>343</v>
      </c>
    </row>
    <row r="149" spans="1:14" ht="15">
      <c r="A149" s="229" t="s">
        <v>143</v>
      </c>
      <c r="B149" s="230" t="s">
        <v>18</v>
      </c>
      <c r="C149" s="231">
        <f>'Almoxarifado-Outubro_2020'!L156</f>
        <v>37</v>
      </c>
      <c r="D149" s="232">
        <f>_xlfn.IFERROR(ROUND(E149/C149,2),"-")</f>
        <v>18.25</v>
      </c>
      <c r="E149" s="232">
        <f>'Almoxarifado-Outubro_2020'!N156</f>
        <v>675.25</v>
      </c>
      <c r="F149" s="234"/>
      <c r="G149" s="235"/>
      <c r="H149" s="236">
        <f>F149*G149</f>
        <v>0</v>
      </c>
      <c r="I149" s="247"/>
      <c r="J149" s="248"/>
      <c r="K149" s="249">
        <f>I149*J149</f>
        <v>0</v>
      </c>
      <c r="L149" s="231">
        <f>C149+F149-I149</f>
        <v>37</v>
      </c>
      <c r="M149" s="232">
        <f>_xlfn.IFERROR(ROUND(N149/L149,2),"-")</f>
        <v>18.25</v>
      </c>
      <c r="N149" s="236">
        <f>E149+H149-K149</f>
        <v>675.25</v>
      </c>
    </row>
    <row r="150" spans="1:14" ht="15">
      <c r="A150" s="229" t="s">
        <v>144</v>
      </c>
      <c r="B150" s="230" t="s">
        <v>18</v>
      </c>
      <c r="C150" s="231">
        <f>'Almoxarifado-Outubro_2020'!L157</f>
        <v>62</v>
      </c>
      <c r="D150" s="232">
        <f>_xlfn.IFERROR(ROUND(E150/C150,2),"-")</f>
        <v>18.25</v>
      </c>
      <c r="E150" s="232">
        <f>'Almoxarifado-Outubro_2020'!N157</f>
        <v>1131.5</v>
      </c>
      <c r="F150" s="234"/>
      <c r="G150" s="235"/>
      <c r="H150" s="236">
        <f>F150*G150</f>
        <v>0</v>
      </c>
      <c r="I150" s="247"/>
      <c r="J150" s="248"/>
      <c r="K150" s="249">
        <f>I150*J150</f>
        <v>0</v>
      </c>
      <c r="L150" s="231">
        <f>C150+F150-I150</f>
        <v>62</v>
      </c>
      <c r="M150" s="232">
        <f>_xlfn.IFERROR(ROUND(N150/L150,2),"-")</f>
        <v>18.25</v>
      </c>
      <c r="N150" s="236">
        <f>E150+H150-K150</f>
        <v>1131.5</v>
      </c>
    </row>
    <row r="151" spans="1:14" ht="15">
      <c r="A151" s="229" t="s">
        <v>145</v>
      </c>
      <c r="B151" s="230" t="s">
        <v>18</v>
      </c>
      <c r="C151" s="231">
        <f>'Almoxarifado-Outubro_2020'!L158</f>
        <v>47</v>
      </c>
      <c r="D151" s="232">
        <f>_xlfn.IFERROR(ROUND(E151/C151,2),"-")</f>
        <v>18.25</v>
      </c>
      <c r="E151" s="232">
        <f>'Almoxarifado-Outubro_2020'!N158</f>
        <v>857.75</v>
      </c>
      <c r="F151" s="234"/>
      <c r="G151" s="235"/>
      <c r="H151" s="236">
        <f>F151*G151</f>
        <v>0</v>
      </c>
      <c r="I151" s="247"/>
      <c r="J151" s="248"/>
      <c r="K151" s="249">
        <f>I151*J151</f>
        <v>0</v>
      </c>
      <c r="L151" s="231">
        <f>C151+F151-I151</f>
        <v>47</v>
      </c>
      <c r="M151" s="232">
        <f>_xlfn.IFERROR(ROUND(N151/L151,2),"-")</f>
        <v>18.25</v>
      </c>
      <c r="N151" s="236">
        <f>E151+H151-K151</f>
        <v>857.75</v>
      </c>
    </row>
    <row r="152" spans="1:14" ht="15">
      <c r="A152" s="229" t="s">
        <v>146</v>
      </c>
      <c r="B152" s="230" t="s">
        <v>18</v>
      </c>
      <c r="C152" s="231">
        <f>'Almoxarifado-Outubro_2020'!L159</f>
        <v>47</v>
      </c>
      <c r="D152" s="232">
        <f>_xlfn.IFERROR(ROUND(E152/C152,2),"-")</f>
        <v>18.25</v>
      </c>
      <c r="E152" s="232">
        <f>'Almoxarifado-Outubro_2020'!N159</f>
        <v>857.75</v>
      </c>
      <c r="F152" s="234"/>
      <c r="G152" s="235"/>
      <c r="H152" s="236">
        <f>F152*G152</f>
        <v>0</v>
      </c>
      <c r="I152" s="247"/>
      <c r="J152" s="248"/>
      <c r="K152" s="249">
        <f>I152*J152</f>
        <v>0</v>
      </c>
      <c r="L152" s="231">
        <f>C152+F152-I152</f>
        <v>47</v>
      </c>
      <c r="M152" s="232">
        <f>_xlfn.IFERROR(ROUND(N152/L152,2),"-")</f>
        <v>18.25</v>
      </c>
      <c r="N152" s="236">
        <f>E152+H152-K152</f>
        <v>857.75</v>
      </c>
    </row>
    <row r="153" spans="1:14" ht="15.75">
      <c r="A153" s="229" t="s">
        <v>147</v>
      </c>
      <c r="B153" s="230" t="s">
        <v>18</v>
      </c>
      <c r="C153" s="231">
        <f>'Almoxarifado-Outubro_2020'!L160</f>
        <v>9</v>
      </c>
      <c r="D153" s="232">
        <f>_xlfn.IFERROR(ROUND(E153/C153,2),"-")</f>
        <v>18.25</v>
      </c>
      <c r="E153" s="232">
        <f>'Almoxarifado-Outubro_2020'!N160</f>
        <v>164.25</v>
      </c>
      <c r="F153" s="234"/>
      <c r="G153" s="235"/>
      <c r="H153" s="236">
        <f>F153*G153</f>
        <v>0</v>
      </c>
      <c r="I153" s="247"/>
      <c r="J153" s="248"/>
      <c r="K153" s="249">
        <f>I153*J153</f>
        <v>0</v>
      </c>
      <c r="L153" s="231">
        <f>C153+F153-I153</f>
        <v>9</v>
      </c>
      <c r="M153" s="232">
        <f>_xlfn.IFERROR(ROUND(N153/L153,2),"-")</f>
        <v>18.25</v>
      </c>
      <c r="N153" s="236">
        <f>E153+H153-K153</f>
        <v>164.25</v>
      </c>
    </row>
    <row r="154" spans="1:14" s="4" customFormat="1" ht="15.75">
      <c r="A154" s="177" t="s">
        <v>148</v>
      </c>
      <c r="B154" s="311"/>
      <c r="C154" s="296">
        <v>0</v>
      </c>
      <c r="D154" s="311"/>
      <c r="E154" s="64">
        <f>SUM(E149:E153)</f>
        <v>3686.5</v>
      </c>
      <c r="F154" s="296"/>
      <c r="G154" s="296"/>
      <c r="H154" s="64">
        <f>SUM(H149:H153)</f>
        <v>0</v>
      </c>
      <c r="I154" s="296"/>
      <c r="J154" s="296"/>
      <c r="K154" s="64">
        <f>SUM(K149:K153)</f>
        <v>0</v>
      </c>
      <c r="L154" s="296"/>
      <c r="M154" s="296"/>
      <c r="N154" s="64">
        <f>SUM(N149:N153)</f>
        <v>3686.5</v>
      </c>
    </row>
    <row r="155" spans="2:14" s="3" customFormat="1" ht="6">
      <c r="B155" s="2"/>
      <c r="D155" s="2"/>
      <c r="G155" s="80"/>
      <c r="H155" s="81"/>
      <c r="I155" s="78"/>
      <c r="J155" s="80"/>
      <c r="K155" s="80"/>
      <c r="L155" s="331"/>
      <c r="M155" s="80"/>
      <c r="N155" s="80"/>
    </row>
    <row r="156" spans="1:14" s="4" customFormat="1" ht="15.75">
      <c r="A156" s="177" t="s">
        <v>164</v>
      </c>
      <c r="B156" s="314" t="s">
        <v>165</v>
      </c>
      <c r="C156" s="296"/>
      <c r="D156" s="311"/>
      <c r="E156" s="64">
        <v>106.22</v>
      </c>
      <c r="F156" s="296"/>
      <c r="G156" s="296" t="s">
        <v>102</v>
      </c>
      <c r="H156" s="64">
        <v>0</v>
      </c>
      <c r="I156" s="296"/>
      <c r="J156" s="296"/>
      <c r="K156" s="64">
        <v>0</v>
      </c>
      <c r="L156" s="296"/>
      <c r="M156" s="296" t="s">
        <v>102</v>
      </c>
      <c r="N156" s="64">
        <f>E156+H156-K156</f>
        <v>106.22</v>
      </c>
    </row>
    <row r="157" spans="1:14" s="3" customFormat="1" ht="13.5">
      <c r="A157" s="324"/>
      <c r="B157" s="325"/>
      <c r="C157" s="326"/>
      <c r="D157" s="325"/>
      <c r="E157" s="326"/>
      <c r="F157" s="326"/>
      <c r="G157" s="327"/>
      <c r="H157" s="328"/>
      <c r="I157" s="326"/>
      <c r="J157" s="327"/>
      <c r="K157" s="327"/>
      <c r="L157" s="332"/>
      <c r="M157" s="327"/>
      <c r="N157" s="327"/>
    </row>
    <row r="158" spans="1:14" s="3" customFormat="1" ht="15.75">
      <c r="A158" s="324"/>
      <c r="B158" s="125"/>
      <c r="C158" s="126"/>
      <c r="D158" s="125"/>
      <c r="E158" s="265" t="s">
        <v>152</v>
      </c>
      <c r="F158" s="126"/>
      <c r="G158" s="128"/>
      <c r="H158" s="265" t="s">
        <v>153</v>
      </c>
      <c r="I158" s="326"/>
      <c r="J158" s="327"/>
      <c r="K158" s="265" t="s">
        <v>154</v>
      </c>
      <c r="L158" s="135"/>
      <c r="M158" s="128"/>
      <c r="N158" s="265" t="s">
        <v>155</v>
      </c>
    </row>
    <row r="159" spans="1:14" s="4" customFormat="1" ht="15.75">
      <c r="A159" s="177" t="s">
        <v>156</v>
      </c>
      <c r="B159" s="314" t="s">
        <v>165</v>
      </c>
      <c r="C159" s="296"/>
      <c r="D159" s="311"/>
      <c r="E159" s="64">
        <f>E156+E154+E145+E137+E130+E116+E104+E93+E86</f>
        <v>11272.235670840786</v>
      </c>
      <c r="F159" s="296"/>
      <c r="G159" s="296"/>
      <c r="H159" s="64">
        <f>H156+H154+H145+H137+H130+H116+H104+H93+H86</f>
        <v>613.9</v>
      </c>
      <c r="I159" s="296"/>
      <c r="J159" s="296"/>
      <c r="K159" s="64">
        <f>K156+K154+K145+K137+K130+K116+K104+K93+K86</f>
        <v>599.28</v>
      </c>
      <c r="L159" s="296"/>
      <c r="M159" s="296"/>
      <c r="N159" s="64">
        <f>N156+N154+N145+N137+N130+N116+N104+N93+N86</f>
        <v>11286.855670840785</v>
      </c>
    </row>
    <row r="160" spans="1:14" ht="15">
      <c r="A160" s="71"/>
      <c r="B160" s="125"/>
      <c r="C160" s="126"/>
      <c r="D160" s="125"/>
      <c r="E160" s="126"/>
      <c r="F160" s="126"/>
      <c r="G160" s="128"/>
      <c r="H160" s="129"/>
      <c r="I160" s="126"/>
      <c r="J160" s="128"/>
      <c r="K160" s="128"/>
      <c r="L160" s="135"/>
      <c r="M160" s="128"/>
      <c r="N160" s="128"/>
    </row>
    <row r="161" spans="2:14" ht="15">
      <c r="B161" s="125"/>
      <c r="C161" s="126"/>
      <c r="D161" s="125"/>
      <c r="E161" s="126"/>
      <c r="F161" s="126"/>
      <c r="G161" s="128"/>
      <c r="H161" s="129"/>
      <c r="I161" s="126"/>
      <c r="J161" s="128"/>
      <c r="K161" s="128"/>
      <c r="L161" s="135"/>
      <c r="M161" s="128"/>
      <c r="N161" s="128"/>
    </row>
    <row r="162" spans="2:14" ht="15">
      <c r="B162" s="125"/>
      <c r="C162" s="126"/>
      <c r="D162" s="125"/>
      <c r="E162" s="266"/>
      <c r="F162" s="126"/>
      <c r="G162" s="128"/>
      <c r="H162" s="129"/>
      <c r="I162" s="126"/>
      <c r="J162" s="128"/>
      <c r="K162" s="128"/>
      <c r="L162" s="135"/>
      <c r="M162" s="128"/>
      <c r="N162" s="128"/>
    </row>
    <row r="163" spans="2:14" ht="15">
      <c r="B163" s="134"/>
      <c r="C163" s="135"/>
      <c r="D163" s="134"/>
      <c r="E163" s="128"/>
      <c r="F163" s="126"/>
      <c r="G163" s="128"/>
      <c r="H163" s="129"/>
      <c r="I163" s="126"/>
      <c r="J163" s="128"/>
      <c r="K163" s="128"/>
      <c r="L163" s="135"/>
      <c r="M163" s="128"/>
      <c r="N163" s="128"/>
    </row>
    <row r="164" spans="2:14" ht="15">
      <c r="B164" s="134"/>
      <c r="C164" s="135"/>
      <c r="D164" s="134"/>
      <c r="E164" s="128"/>
      <c r="F164" s="126"/>
      <c r="G164" s="128"/>
      <c r="H164" s="129"/>
      <c r="I164" s="126"/>
      <c r="J164" s="128"/>
      <c r="K164" s="128"/>
      <c r="L164" s="135"/>
      <c r="M164" s="128"/>
      <c r="N164" s="128"/>
    </row>
    <row r="165" spans="1:14" ht="15">
      <c r="A165" s="185"/>
      <c r="B165" s="134"/>
      <c r="C165" s="135"/>
      <c r="D165" s="134"/>
      <c r="E165" s="128"/>
      <c r="F165" s="126"/>
      <c r="G165" s="128"/>
      <c r="H165" s="129"/>
      <c r="I165" s="187"/>
      <c r="J165" s="187"/>
      <c r="K165" s="187"/>
      <c r="L165" s="187"/>
      <c r="M165" s="187"/>
      <c r="N165" s="187"/>
    </row>
    <row r="166" spans="1:14" ht="15">
      <c r="A166" s="1" t="s">
        <v>157</v>
      </c>
      <c r="B166" s="134"/>
      <c r="C166" s="135"/>
      <c r="D166" s="134"/>
      <c r="E166" s="128"/>
      <c r="F166" s="126"/>
      <c r="G166" s="128"/>
      <c r="H166" s="276" t="s">
        <v>158</v>
      </c>
      <c r="I166" s="276"/>
      <c r="J166" s="276"/>
      <c r="K166" s="276"/>
      <c r="L166" s="276"/>
      <c r="M166" s="276"/>
      <c r="N166" s="276"/>
    </row>
    <row r="167" spans="1:14" ht="15">
      <c r="A167" s="329" t="s">
        <v>159</v>
      </c>
      <c r="B167" s="134"/>
      <c r="C167" s="135"/>
      <c r="D167" s="134"/>
      <c r="E167" s="128"/>
      <c r="F167" s="126"/>
      <c r="G167" s="128"/>
      <c r="H167" s="330" t="s">
        <v>160</v>
      </c>
      <c r="I167" s="330"/>
      <c r="J167" s="330"/>
      <c r="K167" s="330"/>
      <c r="L167" s="330"/>
      <c r="M167" s="330"/>
      <c r="N167" s="330"/>
    </row>
    <row r="168" spans="2:14" ht="15">
      <c r="B168" s="134"/>
      <c r="C168" s="135"/>
      <c r="D168" s="134"/>
      <c r="E168" s="128"/>
      <c r="F168" s="126"/>
      <c r="G168" s="128"/>
      <c r="H168" s="129"/>
      <c r="I168" s="126"/>
      <c r="J168" s="128"/>
      <c r="K168" s="128"/>
      <c r="L168" s="135"/>
      <c r="M168" s="128"/>
      <c r="N168" s="128"/>
    </row>
    <row r="169" spans="2:14" ht="15">
      <c r="B169" s="134"/>
      <c r="C169" s="135"/>
      <c r="D169" s="134"/>
      <c r="E169" s="128"/>
      <c r="F169" s="126"/>
      <c r="G169" s="128"/>
      <c r="H169" s="129"/>
      <c r="I169" s="126"/>
      <c r="J169" s="128"/>
      <c r="K169" s="128"/>
      <c r="L169" s="135"/>
      <c r="M169" s="128"/>
      <c r="N169" s="128"/>
    </row>
    <row r="170" spans="1:14" ht="15">
      <c r="A170" s="71"/>
      <c r="B170" s="134"/>
      <c r="C170" s="135"/>
      <c r="D170" s="134"/>
      <c r="E170" s="128"/>
      <c r="F170" s="126"/>
      <c r="G170" s="128"/>
      <c r="H170" s="129"/>
      <c r="I170" s="126"/>
      <c r="J170" s="128"/>
      <c r="K170" s="128"/>
      <c r="L170" s="135"/>
      <c r="M170" s="128"/>
      <c r="N170" s="128"/>
    </row>
    <row r="171" spans="1:14" ht="15">
      <c r="A171" s="71"/>
      <c r="B171" s="134"/>
      <c r="C171" s="135"/>
      <c r="D171" s="134"/>
      <c r="E171" s="128"/>
      <c r="F171" s="126"/>
      <c r="G171" s="128"/>
      <c r="H171" s="129"/>
      <c r="I171" s="126"/>
      <c r="J171" s="128"/>
      <c r="K171" s="128"/>
      <c r="L171" s="135"/>
      <c r="M171" s="128"/>
      <c r="N171" s="128"/>
    </row>
    <row r="172" spans="1:14" ht="15">
      <c r="A172" s="71"/>
      <c r="B172" s="134"/>
      <c r="C172" s="135"/>
      <c r="D172" s="134"/>
      <c r="E172" s="128"/>
      <c r="F172" s="126"/>
      <c r="G172" s="128"/>
      <c r="H172" s="129"/>
      <c r="I172" s="126"/>
      <c r="J172" s="128"/>
      <c r="K172" s="128"/>
      <c r="L172" s="135"/>
      <c r="M172" s="128"/>
      <c r="N172" s="128"/>
    </row>
    <row r="173" spans="1:14" ht="15">
      <c r="A173" s="71"/>
      <c r="B173" s="134"/>
      <c r="C173" s="135"/>
      <c r="D173" s="134"/>
      <c r="E173" s="128"/>
      <c r="F173" s="126"/>
      <c r="G173" s="128"/>
      <c r="H173" s="129"/>
      <c r="I173" s="126"/>
      <c r="J173" s="128"/>
      <c r="K173" s="128"/>
      <c r="L173" s="135"/>
      <c r="M173" s="128"/>
      <c r="N173" s="128"/>
    </row>
    <row r="174" spans="1:14" ht="15">
      <c r="A174" s="71"/>
      <c r="B174" s="134"/>
      <c r="C174" s="135"/>
      <c r="D174" s="134"/>
      <c r="E174" s="128"/>
      <c r="F174" s="126"/>
      <c r="G174" s="128"/>
      <c r="H174" s="129"/>
      <c r="I174" s="126"/>
      <c r="J174" s="128"/>
      <c r="K174" s="128"/>
      <c r="L174" s="135"/>
      <c r="M174" s="128"/>
      <c r="N174" s="128"/>
    </row>
    <row r="175" spans="2:14" ht="15">
      <c r="B175" s="134"/>
      <c r="C175" s="135"/>
      <c r="D175" s="134"/>
      <c r="E175" s="128"/>
      <c r="F175" s="126"/>
      <c r="G175" s="128"/>
      <c r="H175" s="129"/>
      <c r="I175" s="126"/>
      <c r="J175" s="128"/>
      <c r="K175" s="128"/>
      <c r="L175" s="135"/>
      <c r="M175" s="128"/>
      <c r="N175" s="128"/>
    </row>
    <row r="176" spans="2:14" ht="15">
      <c r="B176" s="134"/>
      <c r="C176" s="135"/>
      <c r="D176" s="134"/>
      <c r="E176" s="128"/>
      <c r="F176" s="126"/>
      <c r="G176" s="128"/>
      <c r="H176" s="129"/>
      <c r="I176" s="126"/>
      <c r="J176" s="128"/>
      <c r="K176" s="128"/>
      <c r="L176" s="135"/>
      <c r="M176" s="128"/>
      <c r="N176" s="128"/>
    </row>
    <row r="177" spans="2:14" ht="15">
      <c r="B177" s="134"/>
      <c r="C177" s="135"/>
      <c r="D177" s="134"/>
      <c r="E177" s="128"/>
      <c r="F177" s="126"/>
      <c r="G177" s="128"/>
      <c r="H177" s="129"/>
      <c r="I177" s="126"/>
      <c r="J177" s="128"/>
      <c r="K177" s="128"/>
      <c r="L177" s="135"/>
      <c r="M177" s="128"/>
      <c r="N177" s="128"/>
    </row>
    <row r="178" spans="2:14" ht="15">
      <c r="B178" s="134"/>
      <c r="C178" s="135"/>
      <c r="D178" s="134"/>
      <c r="E178" s="128"/>
      <c r="F178" s="126"/>
      <c r="G178" s="128"/>
      <c r="H178" s="129"/>
      <c r="I178" s="126"/>
      <c r="J178" s="128"/>
      <c r="K178" s="128"/>
      <c r="L178" s="135"/>
      <c r="M178" s="128"/>
      <c r="N178" s="128"/>
    </row>
  </sheetData>
  <sheetProtection selectLockedCells="1" selectUnlockedCells="1"/>
  <mergeCells count="22">
    <mergeCell ref="A1:N1"/>
    <mergeCell ref="A2:N2"/>
    <mergeCell ref="A3:N3"/>
    <mergeCell ref="A4:N4"/>
    <mergeCell ref="A5:N5"/>
    <mergeCell ref="A6:N6"/>
    <mergeCell ref="A7:N7"/>
    <mergeCell ref="C8:E8"/>
    <mergeCell ref="F8:H8"/>
    <mergeCell ref="I8:K8"/>
    <mergeCell ref="L8:N8"/>
    <mergeCell ref="K11:N11"/>
    <mergeCell ref="K88:N88"/>
    <mergeCell ref="K96:N96"/>
    <mergeCell ref="K106:N106"/>
    <mergeCell ref="K118:N118"/>
    <mergeCell ref="K132:N132"/>
    <mergeCell ref="K140:N140"/>
    <mergeCell ref="K147:N147"/>
    <mergeCell ref="I165:N165"/>
    <mergeCell ref="H166:N166"/>
    <mergeCell ref="H167:N167"/>
  </mergeCells>
  <printOptions horizontalCentered="1"/>
  <pageMargins left="0.6854166666666667" right="0.7729166666666667" top="0.5104166666666666" bottom="0.38958333333333334" header="0.5118055555555555" footer="0.5118055555555555"/>
  <pageSetup horizontalDpi="300" verticalDpi="300" orientation="landscape" paperSize="9" scale="7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9"/>
  <sheetViews>
    <sheetView defaultGridColor="0" zoomScaleSheetLayoutView="100" colorId="8" workbookViewId="0" topLeftCell="A1">
      <selection activeCell="A1" sqref="A1:N1"/>
    </sheetView>
  </sheetViews>
  <sheetFormatPr defaultColWidth="11.00390625" defaultRowHeight="15"/>
  <cols>
    <col min="1" max="1" width="66.421875" style="4" customWidth="1"/>
    <col min="2" max="2" width="10.00390625" style="282" customWidth="1"/>
    <col min="3" max="3" width="5.8515625" style="283" customWidth="1"/>
    <col min="4" max="4" width="8.421875" style="282" customWidth="1"/>
    <col min="5" max="5" width="11.00390625" style="284" customWidth="1"/>
    <col min="6" max="6" width="5.8515625" style="285" customWidth="1"/>
    <col min="7" max="7" width="8.28125" style="284" customWidth="1"/>
    <col min="8" max="8" width="10.00390625" style="286" customWidth="1"/>
    <col min="9" max="9" width="6.140625" style="285" customWidth="1"/>
    <col min="10" max="10" width="8.28125" style="284" customWidth="1"/>
    <col min="11" max="11" width="10.00390625" style="284" customWidth="1"/>
    <col min="12" max="12" width="6.140625" style="283" customWidth="1"/>
    <col min="13" max="13" width="8.421875" style="284" customWidth="1"/>
    <col min="14" max="14" width="11.00390625" style="284" customWidth="1"/>
    <col min="15" max="16384" width="11.00390625" style="287" customWidth="1"/>
  </cols>
  <sheetData>
    <row r="1" spans="1:14" ht="23.25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</row>
    <row r="2" spans="1:14" ht="18">
      <c r="A2" s="289" t="s">
        <v>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14" s="278" customFormat="1" ht="5.25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</row>
    <row r="4" spans="1:14" ht="20.25">
      <c r="A4" s="291" t="s">
        <v>2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</row>
    <row r="5" spans="1:14" ht="15.75">
      <c r="A5" s="292" t="s">
        <v>166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</row>
    <row r="6" spans="1:14" s="279" customFormat="1" ht="12.75">
      <c r="A6" s="293" t="s">
        <v>167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</row>
    <row r="7" spans="1:14" s="278" customFormat="1" ht="5.25">
      <c r="A7" s="294"/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</row>
    <row r="8" spans="1:14" ht="15">
      <c r="A8" s="22"/>
      <c r="C8" s="211" t="s">
        <v>5</v>
      </c>
      <c r="D8" s="211"/>
      <c r="E8" s="211"/>
      <c r="F8" s="212" t="s">
        <v>6</v>
      </c>
      <c r="G8" s="212"/>
      <c r="H8" s="212"/>
      <c r="I8" s="237" t="s">
        <v>7</v>
      </c>
      <c r="J8" s="237"/>
      <c r="K8" s="237"/>
      <c r="L8" s="238" t="s">
        <v>8</v>
      </c>
      <c r="M8" s="238"/>
      <c r="N8" s="238"/>
    </row>
    <row r="9" spans="1:14" s="280" customFormat="1" ht="60">
      <c r="A9" s="213" t="s">
        <v>9</v>
      </c>
      <c r="B9" s="214" t="s">
        <v>10</v>
      </c>
      <c r="C9" s="215" t="s">
        <v>11</v>
      </c>
      <c r="D9" s="216" t="s">
        <v>12</v>
      </c>
      <c r="E9" s="217" t="s">
        <v>13</v>
      </c>
      <c r="F9" s="218" t="s">
        <v>11</v>
      </c>
      <c r="G9" s="219" t="s">
        <v>12</v>
      </c>
      <c r="H9" s="220" t="s">
        <v>13</v>
      </c>
      <c r="I9" s="239" t="s">
        <v>11</v>
      </c>
      <c r="J9" s="219" t="s">
        <v>12</v>
      </c>
      <c r="K9" s="240" t="s">
        <v>13</v>
      </c>
      <c r="L9" s="241" t="s">
        <v>11</v>
      </c>
      <c r="M9" s="216" t="s">
        <v>12</v>
      </c>
      <c r="N9" s="242" t="s">
        <v>13</v>
      </c>
    </row>
    <row r="10" spans="2:14" s="278" customFormat="1" ht="5.25">
      <c r="B10" s="295"/>
      <c r="C10" s="296"/>
      <c r="D10" s="297"/>
      <c r="E10" s="298"/>
      <c r="F10" s="299"/>
      <c r="G10" s="298"/>
      <c r="H10" s="300"/>
      <c r="I10" s="299"/>
      <c r="J10" s="308"/>
      <c r="K10" s="308"/>
      <c r="L10" s="308"/>
      <c r="M10" s="308"/>
      <c r="N10" s="298"/>
    </row>
    <row r="11" spans="1:14" s="281" customFormat="1" ht="11.25">
      <c r="A11" s="301" t="s">
        <v>14</v>
      </c>
      <c r="B11" s="302"/>
      <c r="C11" s="303"/>
      <c r="D11" s="304"/>
      <c r="E11" s="305"/>
      <c r="F11" s="306"/>
      <c r="G11" s="305"/>
      <c r="H11" s="307"/>
      <c r="I11" s="306"/>
      <c r="J11" s="309"/>
      <c r="K11" s="310" t="s">
        <v>15</v>
      </c>
      <c r="L11" s="310"/>
      <c r="M11" s="310"/>
      <c r="N11" s="310"/>
    </row>
    <row r="12" spans="1:14" ht="15">
      <c r="A12" s="221" t="s">
        <v>16</v>
      </c>
      <c r="B12" s="222"/>
      <c r="C12" s="223"/>
      <c r="D12" s="224"/>
      <c r="E12" s="225"/>
      <c r="F12" s="226"/>
      <c r="G12" s="227"/>
      <c r="H12" s="228"/>
      <c r="I12" s="226"/>
      <c r="J12" s="244"/>
      <c r="K12" s="245">
        <v>5754</v>
      </c>
      <c r="L12" s="246"/>
      <c r="M12" s="246"/>
      <c r="N12" s="245">
        <v>4245</v>
      </c>
    </row>
    <row r="13" spans="1:14" ht="15">
      <c r="A13" s="229" t="s">
        <v>17</v>
      </c>
      <c r="B13" s="230" t="s">
        <v>18</v>
      </c>
      <c r="C13" s="231">
        <f>'Almoxarifado-Novembro_2020'!L13</f>
        <v>1</v>
      </c>
      <c r="D13" s="232">
        <f aca="true" t="shared" si="0" ref="D13:D76">_xlfn.IFERROR(ROUND(E13/C13,2),"-")</f>
        <v>6.5</v>
      </c>
      <c r="E13" s="232">
        <f>'Almoxarifado-Novembro_2020'!N13</f>
        <v>6.5</v>
      </c>
      <c r="F13" s="234"/>
      <c r="G13" s="235"/>
      <c r="H13" s="236">
        <f aca="true" t="shared" si="1" ref="H13:H85">F13*G13</f>
        <v>0</v>
      </c>
      <c r="I13" s="247"/>
      <c r="J13" s="248"/>
      <c r="K13" s="249">
        <f aca="true" t="shared" si="2" ref="K13:K85">I13*J13</f>
        <v>0</v>
      </c>
      <c r="L13" s="231">
        <f aca="true" t="shared" si="3" ref="L13:L85">C13+F13-I13</f>
        <v>1</v>
      </c>
      <c r="M13" s="232">
        <f aca="true" t="shared" si="4" ref="M13:M76">_xlfn.IFERROR(ROUND(N13/L13,2),"-")</f>
        <v>6.5</v>
      </c>
      <c r="N13" s="236">
        <f aca="true" t="shared" si="5" ref="N13:N85">E13+H13-K13</f>
        <v>6.5</v>
      </c>
    </row>
    <row r="14" spans="1:14" ht="15">
      <c r="A14" s="229" t="s">
        <v>19</v>
      </c>
      <c r="B14" s="230" t="s">
        <v>18</v>
      </c>
      <c r="C14" s="231">
        <f>'Almoxarifado-Novembro_2020'!L14</f>
        <v>9</v>
      </c>
      <c r="D14" s="232">
        <f t="shared" si="0"/>
        <v>14</v>
      </c>
      <c r="E14" s="232">
        <f>'Almoxarifado-Novembro_2020'!N14</f>
        <v>126</v>
      </c>
      <c r="F14" s="234"/>
      <c r="G14" s="235"/>
      <c r="H14" s="232">
        <f t="shared" si="1"/>
        <v>0</v>
      </c>
      <c r="I14" s="247"/>
      <c r="J14" s="248"/>
      <c r="K14" s="249">
        <f t="shared" si="2"/>
        <v>0</v>
      </c>
      <c r="L14" s="231">
        <f t="shared" si="3"/>
        <v>9</v>
      </c>
      <c r="M14" s="232">
        <f t="shared" si="4"/>
        <v>14</v>
      </c>
      <c r="N14" s="236">
        <f t="shared" si="5"/>
        <v>126</v>
      </c>
    </row>
    <row r="15" spans="1:14" ht="15">
      <c r="A15" s="229" t="s">
        <v>20</v>
      </c>
      <c r="B15" s="230" t="s">
        <v>18</v>
      </c>
      <c r="C15" s="231">
        <f>'Almoxarifado-Novembro_2020'!L15</f>
        <v>250</v>
      </c>
      <c r="D15" s="232">
        <f t="shared" si="0"/>
        <v>2.55</v>
      </c>
      <c r="E15" s="232">
        <f>'Almoxarifado-Novembro_2020'!N15</f>
        <v>637.5</v>
      </c>
      <c r="F15" s="234"/>
      <c r="G15" s="235"/>
      <c r="H15" s="232">
        <f t="shared" si="1"/>
        <v>0</v>
      </c>
      <c r="I15" s="247"/>
      <c r="J15" s="248"/>
      <c r="K15" s="249">
        <f t="shared" si="2"/>
        <v>0</v>
      </c>
      <c r="L15" s="231">
        <f t="shared" si="3"/>
        <v>250</v>
      </c>
      <c r="M15" s="232">
        <f t="shared" si="4"/>
        <v>2.55</v>
      </c>
      <c r="N15" s="236">
        <f t="shared" si="5"/>
        <v>637.5</v>
      </c>
    </row>
    <row r="16" spans="1:14" ht="15">
      <c r="A16" s="229" t="s">
        <v>21</v>
      </c>
      <c r="B16" s="230" t="s">
        <v>18</v>
      </c>
      <c r="C16" s="231">
        <f>'Almoxarifado-Novembro_2020'!L16</f>
        <v>13</v>
      </c>
      <c r="D16" s="232">
        <f t="shared" si="0"/>
        <v>4.69</v>
      </c>
      <c r="E16" s="232">
        <f>'Almoxarifado-Novembro_2020'!N16</f>
        <v>60.97</v>
      </c>
      <c r="F16" s="234"/>
      <c r="G16" s="235"/>
      <c r="H16" s="232">
        <f t="shared" si="1"/>
        <v>0</v>
      </c>
      <c r="I16" s="247"/>
      <c r="J16" s="248"/>
      <c r="K16" s="249">
        <f t="shared" si="2"/>
        <v>0</v>
      </c>
      <c r="L16" s="231">
        <f t="shared" si="3"/>
        <v>13</v>
      </c>
      <c r="M16" s="232">
        <f t="shared" si="4"/>
        <v>4.69</v>
      </c>
      <c r="N16" s="236">
        <f t="shared" si="5"/>
        <v>60.97</v>
      </c>
    </row>
    <row r="17" spans="1:14" ht="15">
      <c r="A17" s="229" t="s">
        <v>22</v>
      </c>
      <c r="B17" s="230" t="s">
        <v>18</v>
      </c>
      <c r="C17" s="231">
        <f>'Almoxarifado-Novembro_2020'!L17</f>
        <v>1</v>
      </c>
      <c r="D17" s="232">
        <f t="shared" si="0"/>
        <v>4.69</v>
      </c>
      <c r="E17" s="232">
        <f>'Almoxarifado-Novembro_2020'!N17</f>
        <v>4.69</v>
      </c>
      <c r="F17" s="234"/>
      <c r="G17" s="235"/>
      <c r="H17" s="232">
        <f t="shared" si="1"/>
        <v>0</v>
      </c>
      <c r="I17" s="247"/>
      <c r="J17" s="248"/>
      <c r="K17" s="249">
        <f t="shared" si="2"/>
        <v>0</v>
      </c>
      <c r="L17" s="231">
        <f t="shared" si="3"/>
        <v>1</v>
      </c>
      <c r="M17" s="232">
        <f t="shared" si="4"/>
        <v>4.69</v>
      </c>
      <c r="N17" s="236">
        <f t="shared" si="5"/>
        <v>4.69</v>
      </c>
    </row>
    <row r="18" spans="1:14" ht="15">
      <c r="A18" s="229" t="s">
        <v>23</v>
      </c>
      <c r="B18" s="230" t="s">
        <v>18</v>
      </c>
      <c r="C18" s="231">
        <f>'Almoxarifado-Novembro_2020'!L18</f>
        <v>74</v>
      </c>
      <c r="D18" s="232">
        <f t="shared" si="0"/>
        <v>0.79</v>
      </c>
      <c r="E18" s="232">
        <f>'Almoxarifado-Novembro_2020'!N18</f>
        <v>58.46</v>
      </c>
      <c r="F18" s="234"/>
      <c r="G18" s="235"/>
      <c r="H18" s="232">
        <f t="shared" si="1"/>
        <v>0</v>
      </c>
      <c r="I18" s="247"/>
      <c r="J18" s="248"/>
      <c r="K18" s="249">
        <f t="shared" si="2"/>
        <v>0</v>
      </c>
      <c r="L18" s="231">
        <f t="shared" si="3"/>
        <v>74</v>
      </c>
      <c r="M18" s="232">
        <f t="shared" si="4"/>
        <v>0.79</v>
      </c>
      <c r="N18" s="236">
        <f t="shared" si="5"/>
        <v>58.46</v>
      </c>
    </row>
    <row r="19" spans="1:14" ht="15">
      <c r="A19" s="229" t="s">
        <v>24</v>
      </c>
      <c r="B19" s="230" t="s">
        <v>18</v>
      </c>
      <c r="C19" s="231">
        <f>'Almoxarifado-Novembro_2020'!L19</f>
        <v>50</v>
      </c>
      <c r="D19" s="232">
        <f t="shared" si="0"/>
        <v>0.79</v>
      </c>
      <c r="E19" s="232">
        <f>'Almoxarifado-Novembro_2020'!N19</f>
        <v>39.5</v>
      </c>
      <c r="F19" s="234"/>
      <c r="G19" s="235"/>
      <c r="H19" s="232">
        <f t="shared" si="1"/>
        <v>0</v>
      </c>
      <c r="I19" s="247"/>
      <c r="J19" s="248"/>
      <c r="K19" s="249">
        <f t="shared" si="2"/>
        <v>0</v>
      </c>
      <c r="L19" s="231">
        <f t="shared" si="3"/>
        <v>50</v>
      </c>
      <c r="M19" s="232">
        <f t="shared" si="4"/>
        <v>0.79</v>
      </c>
      <c r="N19" s="236">
        <f t="shared" si="5"/>
        <v>39.5</v>
      </c>
    </row>
    <row r="20" spans="1:14" ht="15">
      <c r="A20" s="229" t="s">
        <v>25</v>
      </c>
      <c r="B20" s="230" t="s">
        <v>18</v>
      </c>
      <c r="C20" s="231">
        <f>'Almoxarifado-Novembro_2020'!L20</f>
        <v>28</v>
      </c>
      <c r="D20" s="232">
        <f t="shared" si="0"/>
        <v>0.68</v>
      </c>
      <c r="E20" s="232">
        <f>'Almoxarifado-Novembro_2020'!N20</f>
        <v>19.04</v>
      </c>
      <c r="F20" s="234"/>
      <c r="G20" s="235"/>
      <c r="H20" s="232">
        <f t="shared" si="1"/>
        <v>0</v>
      </c>
      <c r="I20" s="247"/>
      <c r="J20" s="248"/>
      <c r="K20" s="249">
        <f t="shared" si="2"/>
        <v>0</v>
      </c>
      <c r="L20" s="231">
        <f t="shared" si="3"/>
        <v>28</v>
      </c>
      <c r="M20" s="232">
        <f t="shared" si="4"/>
        <v>0.68</v>
      </c>
      <c r="N20" s="236">
        <f t="shared" si="5"/>
        <v>19.04</v>
      </c>
    </row>
    <row r="21" spans="1:14" ht="15">
      <c r="A21" s="229" t="s">
        <v>26</v>
      </c>
      <c r="B21" s="230" t="s">
        <v>18</v>
      </c>
      <c r="C21" s="231">
        <f>'Almoxarifado-Novembro_2020'!L21</f>
        <v>8</v>
      </c>
      <c r="D21" s="232">
        <f t="shared" si="0"/>
        <v>0.68</v>
      </c>
      <c r="E21" s="232">
        <f>'Almoxarifado-Novembro_2020'!N21</f>
        <v>5.44</v>
      </c>
      <c r="F21" s="234"/>
      <c r="G21" s="235"/>
      <c r="H21" s="232">
        <f t="shared" si="1"/>
        <v>0</v>
      </c>
      <c r="I21" s="247"/>
      <c r="J21" s="248"/>
      <c r="K21" s="249">
        <f t="shared" si="2"/>
        <v>0</v>
      </c>
      <c r="L21" s="231">
        <f t="shared" si="3"/>
        <v>8</v>
      </c>
      <c r="M21" s="232">
        <f t="shared" si="4"/>
        <v>0.68</v>
      </c>
      <c r="N21" s="236">
        <f t="shared" si="5"/>
        <v>5.44</v>
      </c>
    </row>
    <row r="22" spans="1:14" ht="15">
      <c r="A22" s="229" t="s">
        <v>27</v>
      </c>
      <c r="B22" s="230" t="s">
        <v>18</v>
      </c>
      <c r="C22" s="231">
        <f>'Almoxarifado-Novembro_2020'!L22</f>
        <v>8</v>
      </c>
      <c r="D22" s="232">
        <f t="shared" si="0"/>
        <v>0.68</v>
      </c>
      <c r="E22" s="232">
        <f>'Almoxarifado-Novembro_2020'!N22</f>
        <v>5.44</v>
      </c>
      <c r="F22" s="234"/>
      <c r="G22" s="235"/>
      <c r="H22" s="232">
        <f t="shared" si="1"/>
        <v>0</v>
      </c>
      <c r="I22" s="247"/>
      <c r="J22" s="248"/>
      <c r="K22" s="249">
        <f t="shared" si="2"/>
        <v>0</v>
      </c>
      <c r="L22" s="231">
        <f t="shared" si="3"/>
        <v>8</v>
      </c>
      <c r="M22" s="232">
        <f t="shared" si="4"/>
        <v>0.68</v>
      </c>
      <c r="N22" s="236">
        <f t="shared" si="5"/>
        <v>5.44</v>
      </c>
    </row>
    <row r="23" spans="1:14" ht="15">
      <c r="A23" s="229" t="s">
        <v>28</v>
      </c>
      <c r="B23" s="230" t="s">
        <v>18</v>
      </c>
      <c r="C23" s="231">
        <f>'Almoxarifado-Novembro_2020'!L23</f>
        <v>8</v>
      </c>
      <c r="D23" s="232">
        <f t="shared" si="0"/>
        <v>0.68</v>
      </c>
      <c r="E23" s="232">
        <f>'Almoxarifado-Novembro_2020'!N23</f>
        <v>5.44</v>
      </c>
      <c r="F23" s="234"/>
      <c r="G23" s="235"/>
      <c r="H23" s="232">
        <f t="shared" si="1"/>
        <v>0</v>
      </c>
      <c r="I23" s="247"/>
      <c r="J23" s="248"/>
      <c r="K23" s="249">
        <f t="shared" si="2"/>
        <v>0</v>
      </c>
      <c r="L23" s="231">
        <f t="shared" si="3"/>
        <v>8</v>
      </c>
      <c r="M23" s="232">
        <f t="shared" si="4"/>
        <v>0.68</v>
      </c>
      <c r="N23" s="236">
        <f t="shared" si="5"/>
        <v>5.44</v>
      </c>
    </row>
    <row r="24" spans="1:14" ht="15">
      <c r="A24" s="229" t="s">
        <v>29</v>
      </c>
      <c r="B24" s="230" t="s">
        <v>18</v>
      </c>
      <c r="C24" s="231">
        <f>'Almoxarifado-Novembro_2020'!L24</f>
        <v>5</v>
      </c>
      <c r="D24" s="232">
        <f t="shared" si="0"/>
        <v>1</v>
      </c>
      <c r="E24" s="232">
        <f>'Almoxarifado-Novembro_2020'!N24</f>
        <v>5</v>
      </c>
      <c r="F24" s="234"/>
      <c r="G24" s="235"/>
      <c r="H24" s="232">
        <f t="shared" si="1"/>
        <v>0</v>
      </c>
      <c r="I24" s="247"/>
      <c r="J24" s="248"/>
      <c r="K24" s="249">
        <f t="shared" si="2"/>
        <v>0</v>
      </c>
      <c r="L24" s="231">
        <f t="shared" si="3"/>
        <v>5</v>
      </c>
      <c r="M24" s="232">
        <f t="shared" si="4"/>
        <v>1</v>
      </c>
      <c r="N24" s="236">
        <f t="shared" si="5"/>
        <v>5</v>
      </c>
    </row>
    <row r="25" spans="1:14" ht="15">
      <c r="A25" s="229" t="s">
        <v>30</v>
      </c>
      <c r="B25" s="230" t="s">
        <v>18</v>
      </c>
      <c r="C25" s="231">
        <f>'Almoxarifado-Novembro_2020'!L25</f>
        <v>250</v>
      </c>
      <c r="D25" s="232">
        <f t="shared" si="0"/>
        <v>0.37</v>
      </c>
      <c r="E25" s="232">
        <f>'Almoxarifado-Novembro_2020'!N25</f>
        <v>92.5</v>
      </c>
      <c r="F25" s="234"/>
      <c r="G25" s="235"/>
      <c r="H25" s="232">
        <f t="shared" si="1"/>
        <v>0</v>
      </c>
      <c r="I25" s="247"/>
      <c r="J25" s="248"/>
      <c r="K25" s="249">
        <f t="shared" si="2"/>
        <v>0</v>
      </c>
      <c r="L25" s="231">
        <f t="shared" si="3"/>
        <v>250</v>
      </c>
      <c r="M25" s="232">
        <f t="shared" si="4"/>
        <v>0.37</v>
      </c>
      <c r="N25" s="236">
        <f t="shared" si="5"/>
        <v>92.5</v>
      </c>
    </row>
    <row r="26" spans="1:14" ht="15">
      <c r="A26" s="229" t="s">
        <v>31</v>
      </c>
      <c r="B26" s="230" t="s">
        <v>32</v>
      </c>
      <c r="C26" s="231">
        <f>'Almoxarifado-Novembro_2020'!L26</f>
        <v>10</v>
      </c>
      <c r="D26" s="232">
        <f t="shared" si="0"/>
        <v>4.59</v>
      </c>
      <c r="E26" s="232">
        <f>'Almoxarifado-Novembro_2020'!N26</f>
        <v>45.9</v>
      </c>
      <c r="F26" s="234"/>
      <c r="G26" s="235"/>
      <c r="H26" s="232">
        <f t="shared" si="1"/>
        <v>0</v>
      </c>
      <c r="I26" s="247"/>
      <c r="J26" s="248"/>
      <c r="K26" s="249">
        <f t="shared" si="2"/>
        <v>0</v>
      </c>
      <c r="L26" s="231">
        <f t="shared" si="3"/>
        <v>10</v>
      </c>
      <c r="M26" s="232">
        <f t="shared" si="4"/>
        <v>4.59</v>
      </c>
      <c r="N26" s="236">
        <f t="shared" si="5"/>
        <v>45.9</v>
      </c>
    </row>
    <row r="27" spans="1:14" ht="15">
      <c r="A27" s="229" t="s">
        <v>33</v>
      </c>
      <c r="B27" s="230" t="s">
        <v>32</v>
      </c>
      <c r="C27" s="231">
        <f>'Almoxarifado-Novembro_2020'!L27</f>
        <v>5</v>
      </c>
      <c r="D27" s="232">
        <f t="shared" si="0"/>
        <v>4.59</v>
      </c>
      <c r="E27" s="232">
        <f>'Almoxarifado-Novembro_2020'!N27</f>
        <v>22.95</v>
      </c>
      <c r="F27" s="234"/>
      <c r="G27" s="235"/>
      <c r="H27" s="232">
        <f t="shared" si="1"/>
        <v>0</v>
      </c>
      <c r="I27" s="247"/>
      <c r="J27" s="248"/>
      <c r="K27" s="249">
        <f t="shared" si="2"/>
        <v>0</v>
      </c>
      <c r="L27" s="231">
        <f t="shared" si="3"/>
        <v>5</v>
      </c>
      <c r="M27" s="232">
        <f t="shared" si="4"/>
        <v>4.59</v>
      </c>
      <c r="N27" s="236">
        <f t="shared" si="5"/>
        <v>22.95</v>
      </c>
    </row>
    <row r="28" spans="1:14" ht="15">
      <c r="A28" s="229" t="s">
        <v>34</v>
      </c>
      <c r="B28" s="230" t="s">
        <v>32</v>
      </c>
      <c r="C28" s="231">
        <f>'Almoxarifado-Novembro_2020'!L28</f>
        <v>2</v>
      </c>
      <c r="D28" s="232">
        <f t="shared" si="0"/>
        <v>4.59</v>
      </c>
      <c r="E28" s="232">
        <f>'Almoxarifado-Novembro_2020'!N28</f>
        <v>9.18</v>
      </c>
      <c r="F28" s="234"/>
      <c r="G28" s="235"/>
      <c r="H28" s="232">
        <f t="shared" si="1"/>
        <v>0</v>
      </c>
      <c r="I28" s="247"/>
      <c r="J28" s="248"/>
      <c r="K28" s="249">
        <f t="shared" si="2"/>
        <v>0</v>
      </c>
      <c r="L28" s="231">
        <f t="shared" si="3"/>
        <v>2</v>
      </c>
      <c r="M28" s="232">
        <f t="shared" si="4"/>
        <v>4.59</v>
      </c>
      <c r="N28" s="236">
        <f t="shared" si="5"/>
        <v>9.18</v>
      </c>
    </row>
    <row r="29" spans="1:14" ht="15">
      <c r="A29" s="229" t="s">
        <v>35</v>
      </c>
      <c r="B29" s="230" t="s">
        <v>32</v>
      </c>
      <c r="C29" s="231">
        <f>'Almoxarifado-Novembro_2020'!L29</f>
        <v>3</v>
      </c>
      <c r="D29" s="232">
        <f t="shared" si="0"/>
        <v>4.59</v>
      </c>
      <c r="E29" s="232">
        <f>'Almoxarifado-Novembro_2020'!N29</f>
        <v>13.77</v>
      </c>
      <c r="F29" s="234"/>
      <c r="G29" s="235"/>
      <c r="H29" s="232">
        <f t="shared" si="1"/>
        <v>0</v>
      </c>
      <c r="I29" s="247"/>
      <c r="J29" s="248"/>
      <c r="K29" s="249">
        <f t="shared" si="2"/>
        <v>0</v>
      </c>
      <c r="L29" s="231">
        <f t="shared" si="3"/>
        <v>3</v>
      </c>
      <c r="M29" s="232">
        <f t="shared" si="4"/>
        <v>4.59</v>
      </c>
      <c r="N29" s="236">
        <f t="shared" si="5"/>
        <v>13.77</v>
      </c>
    </row>
    <row r="30" spans="1:14" ht="15">
      <c r="A30" s="229" t="s">
        <v>36</v>
      </c>
      <c r="B30" s="230" t="s">
        <v>32</v>
      </c>
      <c r="C30" s="231">
        <f>'Almoxarifado-Novembro_2020'!L30</f>
        <v>5</v>
      </c>
      <c r="D30" s="232">
        <f t="shared" si="0"/>
        <v>14.9</v>
      </c>
      <c r="E30" s="232">
        <f>'Almoxarifado-Novembro_2020'!N30</f>
        <v>74.5</v>
      </c>
      <c r="F30" s="234"/>
      <c r="G30" s="235"/>
      <c r="H30" s="232">
        <f t="shared" si="1"/>
        <v>0</v>
      </c>
      <c r="I30" s="247"/>
      <c r="J30" s="248"/>
      <c r="K30" s="249">
        <f t="shared" si="2"/>
        <v>0</v>
      </c>
      <c r="L30" s="231">
        <f t="shared" si="3"/>
        <v>5</v>
      </c>
      <c r="M30" s="232">
        <f t="shared" si="4"/>
        <v>14.9</v>
      </c>
      <c r="N30" s="236">
        <f t="shared" si="5"/>
        <v>74.5</v>
      </c>
    </row>
    <row r="31" spans="1:14" ht="15">
      <c r="A31" s="229" t="s">
        <v>37</v>
      </c>
      <c r="B31" s="230" t="s">
        <v>18</v>
      </c>
      <c r="C31" s="231">
        <f>'Almoxarifado-Novembro_2020'!L31</f>
        <v>6</v>
      </c>
      <c r="D31" s="232">
        <f t="shared" si="0"/>
        <v>3.86</v>
      </c>
      <c r="E31" s="232">
        <f>'Almoxarifado-Novembro_2020'!N31</f>
        <v>23.16</v>
      </c>
      <c r="F31" s="234"/>
      <c r="G31" s="235"/>
      <c r="H31" s="232">
        <f t="shared" si="1"/>
        <v>0</v>
      </c>
      <c r="I31" s="247"/>
      <c r="J31" s="248"/>
      <c r="K31" s="249">
        <f t="shared" si="2"/>
        <v>0</v>
      </c>
      <c r="L31" s="231">
        <f t="shared" si="3"/>
        <v>6</v>
      </c>
      <c r="M31" s="232">
        <f t="shared" si="4"/>
        <v>3.86</v>
      </c>
      <c r="N31" s="236">
        <f t="shared" si="5"/>
        <v>23.16</v>
      </c>
    </row>
    <row r="32" spans="1:14" ht="15">
      <c r="A32" s="229" t="s">
        <v>38</v>
      </c>
      <c r="B32" s="230" t="s">
        <v>18</v>
      </c>
      <c r="C32" s="231">
        <f>'Almoxarifado-Novembro_2020'!L32</f>
        <v>6</v>
      </c>
      <c r="D32" s="232">
        <f t="shared" si="0"/>
        <v>0.43</v>
      </c>
      <c r="E32" s="232">
        <f>'Almoxarifado-Novembro_2020'!N32</f>
        <v>2.58</v>
      </c>
      <c r="F32" s="234"/>
      <c r="G32" s="235"/>
      <c r="H32" s="232">
        <f t="shared" si="1"/>
        <v>0</v>
      </c>
      <c r="I32" s="247"/>
      <c r="J32" s="248"/>
      <c r="K32" s="249">
        <f t="shared" si="2"/>
        <v>0</v>
      </c>
      <c r="L32" s="231">
        <f t="shared" si="3"/>
        <v>6</v>
      </c>
      <c r="M32" s="232">
        <f t="shared" si="4"/>
        <v>0.43</v>
      </c>
      <c r="N32" s="236">
        <f t="shared" si="5"/>
        <v>2.58</v>
      </c>
    </row>
    <row r="33" spans="1:14" ht="15">
      <c r="A33" s="229" t="s">
        <v>39</v>
      </c>
      <c r="B33" s="230" t="s">
        <v>18</v>
      </c>
      <c r="C33" s="231">
        <f>'Almoxarifado-Novembro_2020'!L33</f>
        <v>3</v>
      </c>
      <c r="D33" s="232">
        <f t="shared" si="0"/>
        <v>0.45</v>
      </c>
      <c r="E33" s="232">
        <f>'Almoxarifado-Novembro_2020'!N33</f>
        <v>1.35</v>
      </c>
      <c r="F33" s="234"/>
      <c r="G33" s="235"/>
      <c r="H33" s="232">
        <f t="shared" si="1"/>
        <v>0</v>
      </c>
      <c r="I33" s="247"/>
      <c r="J33" s="248"/>
      <c r="K33" s="249">
        <f t="shared" si="2"/>
        <v>0</v>
      </c>
      <c r="L33" s="231">
        <f t="shared" si="3"/>
        <v>3</v>
      </c>
      <c r="M33" s="232">
        <f t="shared" si="4"/>
        <v>0.45</v>
      </c>
      <c r="N33" s="236">
        <f t="shared" si="5"/>
        <v>1.35</v>
      </c>
    </row>
    <row r="34" spans="1:14" ht="15">
      <c r="A34" s="229" t="s">
        <v>40</v>
      </c>
      <c r="B34" s="230" t="s">
        <v>18</v>
      </c>
      <c r="C34" s="231">
        <f>'Almoxarifado-Novembro_2020'!L34</f>
        <v>21</v>
      </c>
      <c r="D34" s="232">
        <f t="shared" si="0"/>
        <v>2.8</v>
      </c>
      <c r="E34" s="232">
        <f>'Almoxarifado-Novembro_2020'!N34</f>
        <v>58.8</v>
      </c>
      <c r="F34" s="234"/>
      <c r="G34" s="235"/>
      <c r="H34" s="232">
        <f t="shared" si="1"/>
        <v>0</v>
      </c>
      <c r="I34" s="247"/>
      <c r="J34" s="248"/>
      <c r="K34" s="249">
        <f t="shared" si="2"/>
        <v>0</v>
      </c>
      <c r="L34" s="231">
        <f t="shared" si="3"/>
        <v>21</v>
      </c>
      <c r="M34" s="232">
        <f t="shared" si="4"/>
        <v>2.8</v>
      </c>
      <c r="N34" s="236">
        <f t="shared" si="5"/>
        <v>58.8</v>
      </c>
    </row>
    <row r="35" spans="1:14" ht="15">
      <c r="A35" s="229" t="s">
        <v>41</v>
      </c>
      <c r="B35" s="230" t="s">
        <v>18</v>
      </c>
      <c r="C35" s="231">
        <f>'Almoxarifado-Novembro_2020'!L35</f>
        <v>730</v>
      </c>
      <c r="D35" s="232">
        <f t="shared" si="0"/>
        <v>0.11</v>
      </c>
      <c r="E35" s="232">
        <f>'Almoxarifado-Novembro_2020'!N35</f>
        <v>80.3</v>
      </c>
      <c r="F35" s="234"/>
      <c r="G35" s="235"/>
      <c r="H35" s="232">
        <f t="shared" si="1"/>
        <v>0</v>
      </c>
      <c r="I35" s="247"/>
      <c r="J35" s="248"/>
      <c r="K35" s="249">
        <f t="shared" si="2"/>
        <v>0</v>
      </c>
      <c r="L35" s="231">
        <f t="shared" si="3"/>
        <v>730</v>
      </c>
      <c r="M35" s="232">
        <f t="shared" si="4"/>
        <v>0.11</v>
      </c>
      <c r="N35" s="236">
        <f t="shared" si="5"/>
        <v>80.3</v>
      </c>
    </row>
    <row r="36" spans="1:14" ht="15">
      <c r="A36" s="229" t="s">
        <v>42</v>
      </c>
      <c r="B36" s="230" t="s">
        <v>18</v>
      </c>
      <c r="C36" s="231">
        <f>'Almoxarifado-Novembro_2020'!L36</f>
        <v>9</v>
      </c>
      <c r="D36" s="232">
        <f t="shared" si="0"/>
        <v>12.81</v>
      </c>
      <c r="E36" s="232">
        <f>'Almoxarifado-Novembro_2020'!N36</f>
        <v>115.29</v>
      </c>
      <c r="F36" s="234"/>
      <c r="G36" s="235"/>
      <c r="H36" s="232">
        <f t="shared" si="1"/>
        <v>0</v>
      </c>
      <c r="I36" s="247"/>
      <c r="J36" s="248"/>
      <c r="K36" s="249">
        <f t="shared" si="2"/>
        <v>0</v>
      </c>
      <c r="L36" s="231">
        <f t="shared" si="3"/>
        <v>9</v>
      </c>
      <c r="M36" s="232">
        <f t="shared" si="4"/>
        <v>12.81</v>
      </c>
      <c r="N36" s="236">
        <f t="shared" si="5"/>
        <v>115.29</v>
      </c>
    </row>
    <row r="37" spans="1:14" ht="15">
      <c r="A37" s="229" t="s">
        <v>43</v>
      </c>
      <c r="B37" s="230" t="s">
        <v>18</v>
      </c>
      <c r="C37" s="231">
        <f>'Almoxarifado-Novembro_2020'!L37</f>
        <v>4</v>
      </c>
      <c r="D37" s="232">
        <f t="shared" si="0"/>
        <v>0.25</v>
      </c>
      <c r="E37" s="232">
        <f>'Almoxarifado-Novembro_2020'!N37</f>
        <v>1</v>
      </c>
      <c r="F37" s="234"/>
      <c r="G37" s="235"/>
      <c r="H37" s="232">
        <f t="shared" si="1"/>
        <v>0</v>
      </c>
      <c r="I37" s="247"/>
      <c r="J37" s="248"/>
      <c r="K37" s="249">
        <f t="shared" si="2"/>
        <v>0</v>
      </c>
      <c r="L37" s="231">
        <f t="shared" si="3"/>
        <v>4</v>
      </c>
      <c r="M37" s="232">
        <f t="shared" si="4"/>
        <v>0.25</v>
      </c>
      <c r="N37" s="236">
        <f t="shared" si="5"/>
        <v>1</v>
      </c>
    </row>
    <row r="38" spans="1:14" ht="15">
      <c r="A38" s="229" t="s">
        <v>44</v>
      </c>
      <c r="B38" s="230" t="s">
        <v>32</v>
      </c>
      <c r="C38" s="231">
        <f>'Almoxarifado-Novembro_2020'!L38</f>
        <v>3</v>
      </c>
      <c r="D38" s="232">
        <f t="shared" si="0"/>
        <v>0.37</v>
      </c>
      <c r="E38" s="232">
        <f>'Almoxarifado-Novembro_2020'!N38</f>
        <v>1.11</v>
      </c>
      <c r="F38" s="234"/>
      <c r="G38" s="235"/>
      <c r="H38" s="232">
        <f t="shared" si="1"/>
        <v>0</v>
      </c>
      <c r="I38" s="247"/>
      <c r="J38" s="248"/>
      <c r="K38" s="249">
        <f t="shared" si="2"/>
        <v>0</v>
      </c>
      <c r="L38" s="231">
        <f t="shared" si="3"/>
        <v>3</v>
      </c>
      <c r="M38" s="232">
        <f t="shared" si="4"/>
        <v>0.37</v>
      </c>
      <c r="N38" s="236">
        <f t="shared" si="5"/>
        <v>1.11</v>
      </c>
    </row>
    <row r="39" spans="1:14" ht="15">
      <c r="A39" s="229" t="s">
        <v>45</v>
      </c>
      <c r="B39" s="230" t="s">
        <v>18</v>
      </c>
      <c r="C39" s="231">
        <f>'Almoxarifado-Novembro_2020'!L39</f>
        <v>1</v>
      </c>
      <c r="D39" s="232">
        <f t="shared" si="0"/>
        <v>39.41</v>
      </c>
      <c r="E39" s="232">
        <f>'Almoxarifado-Novembro_2020'!N39</f>
        <v>39.41</v>
      </c>
      <c r="F39" s="234"/>
      <c r="G39" s="235"/>
      <c r="H39" s="232">
        <f t="shared" si="1"/>
        <v>0</v>
      </c>
      <c r="I39" s="247"/>
      <c r="J39" s="248"/>
      <c r="K39" s="249">
        <f t="shared" si="2"/>
        <v>0</v>
      </c>
      <c r="L39" s="231">
        <f t="shared" si="3"/>
        <v>1</v>
      </c>
      <c r="M39" s="232">
        <f t="shared" si="4"/>
        <v>39.41</v>
      </c>
      <c r="N39" s="236">
        <f t="shared" si="5"/>
        <v>39.41</v>
      </c>
    </row>
    <row r="40" spans="1:14" ht="15">
      <c r="A40" s="229" t="s">
        <v>46</v>
      </c>
      <c r="B40" s="230" t="s">
        <v>18</v>
      </c>
      <c r="C40" s="231">
        <f>'Almoxarifado-Novembro_2020'!L40</f>
        <v>6</v>
      </c>
      <c r="D40" s="232">
        <f t="shared" si="0"/>
        <v>1.88</v>
      </c>
      <c r="E40" s="232">
        <f>'Almoxarifado-Novembro_2020'!N40</f>
        <v>11.28</v>
      </c>
      <c r="F40" s="234"/>
      <c r="G40" s="235"/>
      <c r="H40" s="232">
        <f t="shared" si="1"/>
        <v>0</v>
      </c>
      <c r="I40" s="247"/>
      <c r="J40" s="248"/>
      <c r="K40" s="249">
        <f t="shared" si="2"/>
        <v>0</v>
      </c>
      <c r="L40" s="231">
        <f t="shared" si="3"/>
        <v>6</v>
      </c>
      <c r="M40" s="232">
        <f t="shared" si="4"/>
        <v>1.88</v>
      </c>
      <c r="N40" s="236">
        <f t="shared" si="5"/>
        <v>11.28</v>
      </c>
    </row>
    <row r="41" spans="1:14" ht="15">
      <c r="A41" s="229" t="s">
        <v>47</v>
      </c>
      <c r="B41" s="230" t="s">
        <v>18</v>
      </c>
      <c r="C41" s="231">
        <f>'Almoxarifado-Novembro_2020'!L41</f>
        <v>3</v>
      </c>
      <c r="D41" s="232">
        <f t="shared" si="0"/>
        <v>1.86</v>
      </c>
      <c r="E41" s="232">
        <f>'Almoxarifado-Novembro_2020'!N41</f>
        <v>5.58</v>
      </c>
      <c r="F41" s="234"/>
      <c r="G41" s="235"/>
      <c r="H41" s="232">
        <f t="shared" si="1"/>
        <v>0</v>
      </c>
      <c r="I41" s="247"/>
      <c r="J41" s="248"/>
      <c r="K41" s="249">
        <f t="shared" si="2"/>
        <v>0</v>
      </c>
      <c r="L41" s="231">
        <f t="shared" si="3"/>
        <v>3</v>
      </c>
      <c r="M41" s="232">
        <f t="shared" si="4"/>
        <v>1.86</v>
      </c>
      <c r="N41" s="236">
        <f t="shared" si="5"/>
        <v>5.58</v>
      </c>
    </row>
    <row r="42" spans="1:14" ht="15">
      <c r="A42" s="229" t="s">
        <v>48</v>
      </c>
      <c r="B42" s="230" t="s">
        <v>18</v>
      </c>
      <c r="C42" s="231">
        <f>'Almoxarifado-Novembro_2020'!L42</f>
        <v>41</v>
      </c>
      <c r="D42" s="232">
        <f t="shared" si="0"/>
        <v>1.9</v>
      </c>
      <c r="E42" s="232">
        <f>'Almoxarifado-Novembro_2020'!N42</f>
        <v>77.9</v>
      </c>
      <c r="F42" s="234"/>
      <c r="G42" s="235"/>
      <c r="H42" s="232">
        <f t="shared" si="1"/>
        <v>0</v>
      </c>
      <c r="I42" s="247"/>
      <c r="J42" s="248"/>
      <c r="K42" s="249">
        <f t="shared" si="2"/>
        <v>0</v>
      </c>
      <c r="L42" s="231">
        <f t="shared" si="3"/>
        <v>41</v>
      </c>
      <c r="M42" s="232">
        <f t="shared" si="4"/>
        <v>1.9</v>
      </c>
      <c r="N42" s="236">
        <f t="shared" si="5"/>
        <v>77.9</v>
      </c>
    </row>
    <row r="43" spans="1:14" ht="15">
      <c r="A43" s="229" t="s">
        <v>49</v>
      </c>
      <c r="B43" s="230" t="s">
        <v>18</v>
      </c>
      <c r="C43" s="231">
        <f>'Almoxarifado-Novembro_2020'!L43</f>
        <v>50</v>
      </c>
      <c r="D43" s="232">
        <f t="shared" si="0"/>
        <v>4.9</v>
      </c>
      <c r="E43" s="232">
        <f>'Almoxarifado-Novembro_2020'!N43</f>
        <v>245</v>
      </c>
      <c r="F43" s="234"/>
      <c r="G43" s="235"/>
      <c r="H43" s="232">
        <f t="shared" si="1"/>
        <v>0</v>
      </c>
      <c r="I43" s="247"/>
      <c r="J43" s="248"/>
      <c r="K43" s="249">
        <f t="shared" si="2"/>
        <v>0</v>
      </c>
      <c r="L43" s="231">
        <f t="shared" si="3"/>
        <v>50</v>
      </c>
      <c r="M43" s="232">
        <f t="shared" si="4"/>
        <v>4.9</v>
      </c>
      <c r="N43" s="236">
        <f t="shared" si="5"/>
        <v>245</v>
      </c>
    </row>
    <row r="44" spans="1:14" ht="15">
      <c r="A44" s="229" t="s">
        <v>50</v>
      </c>
      <c r="B44" s="230" t="s">
        <v>18</v>
      </c>
      <c r="C44" s="231">
        <f>'Almoxarifado-Novembro_2020'!L44</f>
        <v>2</v>
      </c>
      <c r="D44" s="232">
        <f t="shared" si="0"/>
        <v>7.99</v>
      </c>
      <c r="E44" s="232">
        <f>'Almoxarifado-Novembro_2020'!N44</f>
        <v>15.98</v>
      </c>
      <c r="F44" s="234"/>
      <c r="G44" s="235"/>
      <c r="H44" s="232">
        <f t="shared" si="1"/>
        <v>0</v>
      </c>
      <c r="I44" s="247"/>
      <c r="J44" s="248"/>
      <c r="K44" s="249">
        <f t="shared" si="2"/>
        <v>0</v>
      </c>
      <c r="L44" s="231">
        <f t="shared" si="3"/>
        <v>2</v>
      </c>
      <c r="M44" s="232">
        <f t="shared" si="4"/>
        <v>7.99</v>
      </c>
      <c r="N44" s="236">
        <f t="shared" si="5"/>
        <v>15.98</v>
      </c>
    </row>
    <row r="45" spans="1:14" ht="15">
      <c r="A45" s="229" t="s">
        <v>51</v>
      </c>
      <c r="B45" s="230" t="s">
        <v>32</v>
      </c>
      <c r="C45" s="231">
        <f>'Almoxarifado-Novembro_2020'!L45</f>
        <v>1</v>
      </c>
      <c r="D45" s="232">
        <f t="shared" si="0"/>
        <v>4.95</v>
      </c>
      <c r="E45" s="232">
        <f>'Almoxarifado-Novembro_2020'!N45</f>
        <v>4.95</v>
      </c>
      <c r="F45" s="234"/>
      <c r="G45" s="235"/>
      <c r="H45" s="232">
        <f t="shared" si="1"/>
        <v>0</v>
      </c>
      <c r="I45" s="247"/>
      <c r="J45" s="248"/>
      <c r="K45" s="249">
        <f t="shared" si="2"/>
        <v>0</v>
      </c>
      <c r="L45" s="231">
        <f t="shared" si="3"/>
        <v>1</v>
      </c>
      <c r="M45" s="232">
        <f t="shared" si="4"/>
        <v>4.95</v>
      </c>
      <c r="N45" s="236">
        <f t="shared" si="5"/>
        <v>4.95</v>
      </c>
    </row>
    <row r="46" spans="1:14" ht="15">
      <c r="A46" s="229" t="s">
        <v>52</v>
      </c>
      <c r="B46" s="230" t="s">
        <v>53</v>
      </c>
      <c r="C46" s="231">
        <f>'Almoxarifado-Novembro_2020'!L46</f>
        <v>31</v>
      </c>
      <c r="D46" s="232">
        <f t="shared" si="0"/>
        <v>10.15</v>
      </c>
      <c r="E46" s="232">
        <f>'Almoxarifado-Novembro_2020'!N46</f>
        <v>314.65</v>
      </c>
      <c r="F46" s="234"/>
      <c r="G46" s="235"/>
      <c r="H46" s="232">
        <f t="shared" si="1"/>
        <v>0</v>
      </c>
      <c r="I46" s="247"/>
      <c r="J46" s="248"/>
      <c r="K46" s="249">
        <f t="shared" si="2"/>
        <v>0</v>
      </c>
      <c r="L46" s="231">
        <f t="shared" si="3"/>
        <v>31</v>
      </c>
      <c r="M46" s="232">
        <f t="shared" si="4"/>
        <v>10.15</v>
      </c>
      <c r="N46" s="236">
        <f t="shared" si="5"/>
        <v>314.65</v>
      </c>
    </row>
    <row r="47" spans="1:14" ht="15">
      <c r="A47" s="229" t="s">
        <v>54</v>
      </c>
      <c r="B47" s="230" t="s">
        <v>32</v>
      </c>
      <c r="C47" s="231">
        <f>'Almoxarifado-Novembro_2020'!L47</f>
        <v>12</v>
      </c>
      <c r="D47" s="232">
        <f t="shared" si="0"/>
        <v>10.15</v>
      </c>
      <c r="E47" s="232">
        <f>'Almoxarifado-Novembro_2020'!N47</f>
        <v>121.8</v>
      </c>
      <c r="F47" s="234"/>
      <c r="G47" s="235"/>
      <c r="H47" s="232">
        <f t="shared" si="1"/>
        <v>0</v>
      </c>
      <c r="I47" s="247"/>
      <c r="J47" s="248"/>
      <c r="K47" s="249">
        <f t="shared" si="2"/>
        <v>0</v>
      </c>
      <c r="L47" s="231">
        <f t="shared" si="3"/>
        <v>12</v>
      </c>
      <c r="M47" s="232">
        <f t="shared" si="4"/>
        <v>10.15</v>
      </c>
      <c r="N47" s="236">
        <f t="shared" si="5"/>
        <v>121.8</v>
      </c>
    </row>
    <row r="48" spans="1:14" ht="15">
      <c r="A48" s="229" t="s">
        <v>55</v>
      </c>
      <c r="B48" s="230" t="s">
        <v>32</v>
      </c>
      <c r="C48" s="231">
        <f>'Almoxarifado-Novembro_2020'!L48</f>
        <v>7</v>
      </c>
      <c r="D48" s="232">
        <f t="shared" si="0"/>
        <v>10.15</v>
      </c>
      <c r="E48" s="232">
        <f>'Almoxarifado-Novembro_2020'!N48</f>
        <v>71.05</v>
      </c>
      <c r="F48" s="234"/>
      <c r="G48" s="235"/>
      <c r="H48" s="232">
        <f t="shared" si="1"/>
        <v>0</v>
      </c>
      <c r="I48" s="247"/>
      <c r="J48" s="248"/>
      <c r="K48" s="249">
        <f t="shared" si="2"/>
        <v>0</v>
      </c>
      <c r="L48" s="231">
        <f t="shared" si="3"/>
        <v>7</v>
      </c>
      <c r="M48" s="232">
        <f t="shared" si="4"/>
        <v>10.15</v>
      </c>
      <c r="N48" s="236">
        <f t="shared" si="5"/>
        <v>71.05</v>
      </c>
    </row>
    <row r="49" spans="1:14" ht="15">
      <c r="A49" s="229" t="s">
        <v>56</v>
      </c>
      <c r="B49" s="230" t="s">
        <v>32</v>
      </c>
      <c r="C49" s="231">
        <f>'Almoxarifado-Novembro_2020'!L49</f>
        <v>5</v>
      </c>
      <c r="D49" s="232">
        <f t="shared" si="0"/>
        <v>29</v>
      </c>
      <c r="E49" s="232">
        <f>'Almoxarifado-Novembro_2020'!N49</f>
        <v>145</v>
      </c>
      <c r="F49" s="234"/>
      <c r="G49" s="235"/>
      <c r="H49" s="232">
        <f t="shared" si="1"/>
        <v>0</v>
      </c>
      <c r="I49" s="247"/>
      <c r="J49" s="248"/>
      <c r="K49" s="249">
        <f t="shared" si="2"/>
        <v>0</v>
      </c>
      <c r="L49" s="231">
        <f t="shared" si="3"/>
        <v>5</v>
      </c>
      <c r="M49" s="232">
        <f t="shared" si="4"/>
        <v>29</v>
      </c>
      <c r="N49" s="236">
        <f t="shared" si="5"/>
        <v>145</v>
      </c>
    </row>
    <row r="50" spans="1:14" ht="15">
      <c r="A50" s="229" t="s">
        <v>57</v>
      </c>
      <c r="B50" s="230" t="s">
        <v>18</v>
      </c>
      <c r="C50" s="231">
        <f>'Almoxarifado-Novembro_2020'!L50</f>
        <v>19</v>
      </c>
      <c r="D50" s="232">
        <f t="shared" si="0"/>
        <v>2.48</v>
      </c>
      <c r="E50" s="232">
        <f>'Almoxarifado-Novembro_2020'!N50</f>
        <v>47.12</v>
      </c>
      <c r="F50" s="234"/>
      <c r="G50" s="235"/>
      <c r="H50" s="232">
        <f t="shared" si="1"/>
        <v>0</v>
      </c>
      <c r="I50" s="247"/>
      <c r="J50" s="248"/>
      <c r="K50" s="249">
        <f t="shared" si="2"/>
        <v>0</v>
      </c>
      <c r="L50" s="231">
        <f t="shared" si="3"/>
        <v>19</v>
      </c>
      <c r="M50" s="232">
        <f t="shared" si="4"/>
        <v>2.48</v>
      </c>
      <c r="N50" s="236">
        <f t="shared" si="5"/>
        <v>47.12</v>
      </c>
    </row>
    <row r="51" spans="1:14" ht="15">
      <c r="A51" s="229" t="s">
        <v>58</v>
      </c>
      <c r="B51" s="230" t="s">
        <v>18</v>
      </c>
      <c r="C51" s="231">
        <f>'Almoxarifado-Novembro_2020'!L51</f>
        <v>98</v>
      </c>
      <c r="D51" s="232">
        <f t="shared" si="0"/>
        <v>0.26</v>
      </c>
      <c r="E51" s="232">
        <f>'Almoxarifado-Novembro_2020'!N51</f>
        <v>25.48</v>
      </c>
      <c r="F51" s="234"/>
      <c r="G51" s="235"/>
      <c r="H51" s="232">
        <f t="shared" si="1"/>
        <v>0</v>
      </c>
      <c r="I51" s="247"/>
      <c r="J51" s="248"/>
      <c r="K51" s="249">
        <f t="shared" si="2"/>
        <v>0</v>
      </c>
      <c r="L51" s="231">
        <f t="shared" si="3"/>
        <v>98</v>
      </c>
      <c r="M51" s="232">
        <f t="shared" si="4"/>
        <v>0.26</v>
      </c>
      <c r="N51" s="236">
        <f t="shared" si="5"/>
        <v>25.48</v>
      </c>
    </row>
    <row r="52" spans="1:14" ht="15">
      <c r="A52" s="229" t="s">
        <v>59</v>
      </c>
      <c r="B52" s="230" t="s">
        <v>18</v>
      </c>
      <c r="C52" s="231">
        <f>'Almoxarifado-Novembro_2020'!L52</f>
        <v>1</v>
      </c>
      <c r="D52" s="232">
        <f t="shared" si="0"/>
        <v>2.98</v>
      </c>
      <c r="E52" s="232">
        <f>'Almoxarifado-Novembro_2020'!N52</f>
        <v>2.98</v>
      </c>
      <c r="F52" s="234"/>
      <c r="G52" s="235"/>
      <c r="H52" s="232">
        <f t="shared" si="1"/>
        <v>0</v>
      </c>
      <c r="I52" s="247"/>
      <c r="J52" s="248"/>
      <c r="K52" s="249">
        <f t="shared" si="2"/>
        <v>0</v>
      </c>
      <c r="L52" s="231">
        <f t="shared" si="3"/>
        <v>1</v>
      </c>
      <c r="M52" s="232">
        <f t="shared" si="4"/>
        <v>2.98</v>
      </c>
      <c r="N52" s="236">
        <f t="shared" si="5"/>
        <v>2.98</v>
      </c>
    </row>
    <row r="53" spans="1:14" ht="15">
      <c r="A53" s="229" t="s">
        <v>60</v>
      </c>
      <c r="B53" s="230" t="s">
        <v>32</v>
      </c>
      <c r="C53" s="231">
        <f>'Almoxarifado-Novembro_2020'!L53</f>
        <v>2</v>
      </c>
      <c r="D53" s="232">
        <f t="shared" si="0"/>
        <v>17.99</v>
      </c>
      <c r="E53" s="232">
        <f>'Almoxarifado-Novembro_2020'!N53</f>
        <v>35.98</v>
      </c>
      <c r="F53" s="234"/>
      <c r="G53" s="235"/>
      <c r="H53" s="232">
        <f t="shared" si="1"/>
        <v>0</v>
      </c>
      <c r="I53" s="247"/>
      <c r="J53" s="248"/>
      <c r="K53" s="249">
        <f t="shared" si="2"/>
        <v>0</v>
      </c>
      <c r="L53" s="231">
        <f t="shared" si="3"/>
        <v>2</v>
      </c>
      <c r="M53" s="232">
        <f t="shared" si="4"/>
        <v>17.99</v>
      </c>
      <c r="N53" s="236">
        <f t="shared" si="5"/>
        <v>35.98</v>
      </c>
    </row>
    <row r="54" spans="1:14" ht="15">
      <c r="A54" s="229" t="s">
        <v>61</v>
      </c>
      <c r="B54" s="230" t="s">
        <v>32</v>
      </c>
      <c r="C54" s="231">
        <f>'Almoxarifado-Novembro_2020'!L54</f>
        <v>1</v>
      </c>
      <c r="D54" s="232">
        <f t="shared" si="0"/>
        <v>15.29</v>
      </c>
      <c r="E54" s="232">
        <f>'Almoxarifado-Novembro_2020'!N54</f>
        <v>15.29</v>
      </c>
      <c r="F54" s="234"/>
      <c r="G54" s="235"/>
      <c r="H54" s="232">
        <f t="shared" si="1"/>
        <v>0</v>
      </c>
      <c r="I54" s="247"/>
      <c r="J54" s="248"/>
      <c r="K54" s="249">
        <f t="shared" si="2"/>
        <v>0</v>
      </c>
      <c r="L54" s="231">
        <f t="shared" si="3"/>
        <v>1</v>
      </c>
      <c r="M54" s="232">
        <f t="shared" si="4"/>
        <v>15.29</v>
      </c>
      <c r="N54" s="236">
        <f t="shared" si="5"/>
        <v>15.29</v>
      </c>
    </row>
    <row r="55" spans="1:14" ht="15">
      <c r="A55" s="229" t="s">
        <v>62</v>
      </c>
      <c r="B55" s="230" t="s">
        <v>32</v>
      </c>
      <c r="C55" s="231">
        <f>'Almoxarifado-Novembro_2020'!L55</f>
        <v>1</v>
      </c>
      <c r="D55" s="232">
        <f t="shared" si="0"/>
        <v>15.6</v>
      </c>
      <c r="E55" s="232">
        <f>'Almoxarifado-Novembro_2020'!N55</f>
        <v>15.6</v>
      </c>
      <c r="F55" s="234"/>
      <c r="G55" s="235"/>
      <c r="H55" s="232">
        <f t="shared" si="1"/>
        <v>0</v>
      </c>
      <c r="I55" s="247"/>
      <c r="J55" s="248"/>
      <c r="K55" s="249">
        <f t="shared" si="2"/>
        <v>0</v>
      </c>
      <c r="L55" s="231">
        <f t="shared" si="3"/>
        <v>1</v>
      </c>
      <c r="M55" s="232">
        <f t="shared" si="4"/>
        <v>15.6</v>
      </c>
      <c r="N55" s="236">
        <f t="shared" si="5"/>
        <v>15.6</v>
      </c>
    </row>
    <row r="56" spans="1:14" ht="15">
      <c r="A56" s="229" t="s">
        <v>63</v>
      </c>
      <c r="B56" s="230" t="s">
        <v>32</v>
      </c>
      <c r="C56" s="231">
        <f>'Almoxarifado-Novembro_2020'!L56</f>
        <v>3</v>
      </c>
      <c r="D56" s="232">
        <f t="shared" si="0"/>
        <v>14.7</v>
      </c>
      <c r="E56" s="232">
        <f>'Almoxarifado-Novembro_2020'!N56</f>
        <v>44.1</v>
      </c>
      <c r="F56" s="234"/>
      <c r="G56" s="235"/>
      <c r="H56" s="232">
        <f t="shared" si="1"/>
        <v>0</v>
      </c>
      <c r="I56" s="247"/>
      <c r="J56" s="248"/>
      <c r="K56" s="249">
        <f t="shared" si="2"/>
        <v>0</v>
      </c>
      <c r="L56" s="231">
        <f t="shared" si="3"/>
        <v>3</v>
      </c>
      <c r="M56" s="232">
        <f t="shared" si="4"/>
        <v>14.7</v>
      </c>
      <c r="N56" s="236">
        <f t="shared" si="5"/>
        <v>44.1</v>
      </c>
    </row>
    <row r="57" spans="1:14" ht="15">
      <c r="A57" s="229" t="s">
        <v>64</v>
      </c>
      <c r="B57" s="230" t="s">
        <v>18</v>
      </c>
      <c r="C57" s="231">
        <f>'Almoxarifado-Novembro_2020'!L57</f>
        <v>5</v>
      </c>
      <c r="D57" s="232">
        <f t="shared" si="0"/>
        <v>19.06</v>
      </c>
      <c r="E57" s="232">
        <f>'Almoxarifado-Novembro_2020'!N57</f>
        <v>95.3</v>
      </c>
      <c r="F57" s="234"/>
      <c r="G57" s="235"/>
      <c r="H57" s="232">
        <f t="shared" si="1"/>
        <v>0</v>
      </c>
      <c r="I57" s="247"/>
      <c r="J57" s="248"/>
      <c r="K57" s="249">
        <f t="shared" si="2"/>
        <v>0</v>
      </c>
      <c r="L57" s="231">
        <f t="shared" si="3"/>
        <v>5</v>
      </c>
      <c r="M57" s="232">
        <f t="shared" si="4"/>
        <v>19.06</v>
      </c>
      <c r="N57" s="236">
        <f t="shared" si="5"/>
        <v>95.3</v>
      </c>
    </row>
    <row r="58" spans="1:14" ht="15">
      <c r="A58" s="229" t="s">
        <v>65</v>
      </c>
      <c r="B58" s="230" t="s">
        <v>32</v>
      </c>
      <c r="C58" s="231">
        <f>'Almoxarifado-Novembro_2020'!L58</f>
        <v>12</v>
      </c>
      <c r="D58" s="232">
        <f t="shared" si="0"/>
        <v>0.85</v>
      </c>
      <c r="E58" s="232">
        <f>'Almoxarifado-Novembro_2020'!N58</f>
        <v>10.2</v>
      </c>
      <c r="F58" s="234"/>
      <c r="G58" s="235"/>
      <c r="H58" s="232">
        <f t="shared" si="1"/>
        <v>0</v>
      </c>
      <c r="I58" s="247"/>
      <c r="J58" s="248"/>
      <c r="K58" s="249">
        <f t="shared" si="2"/>
        <v>0</v>
      </c>
      <c r="L58" s="231">
        <f t="shared" si="3"/>
        <v>12</v>
      </c>
      <c r="M58" s="232">
        <f t="shared" si="4"/>
        <v>0.85</v>
      </c>
      <c r="N58" s="236">
        <f t="shared" si="5"/>
        <v>10.2</v>
      </c>
    </row>
    <row r="59" spans="1:14" ht="15">
      <c r="A59" s="229" t="s">
        <v>66</v>
      </c>
      <c r="B59" s="230" t="s">
        <v>32</v>
      </c>
      <c r="C59" s="231">
        <f>'Almoxarifado-Novembro_2020'!L59</f>
        <v>9</v>
      </c>
      <c r="D59" s="232">
        <f t="shared" si="0"/>
        <v>0.87</v>
      </c>
      <c r="E59" s="232">
        <f>'Almoxarifado-Novembro_2020'!N59</f>
        <v>7.83</v>
      </c>
      <c r="F59" s="234"/>
      <c r="G59" s="235"/>
      <c r="H59" s="232">
        <f t="shared" si="1"/>
        <v>0</v>
      </c>
      <c r="I59" s="247"/>
      <c r="J59" s="248"/>
      <c r="K59" s="249">
        <f t="shared" si="2"/>
        <v>0</v>
      </c>
      <c r="L59" s="231">
        <f t="shared" si="3"/>
        <v>9</v>
      </c>
      <c r="M59" s="232">
        <f t="shared" si="4"/>
        <v>0.87</v>
      </c>
      <c r="N59" s="236">
        <f t="shared" si="5"/>
        <v>7.83</v>
      </c>
    </row>
    <row r="60" spans="1:14" ht="15">
      <c r="A60" s="229" t="s">
        <v>67</v>
      </c>
      <c r="B60" s="230" t="s">
        <v>32</v>
      </c>
      <c r="C60" s="231">
        <f>'Almoxarifado-Novembro_2020'!L60</f>
        <v>58</v>
      </c>
      <c r="D60" s="232">
        <f t="shared" si="0"/>
        <v>0.52</v>
      </c>
      <c r="E60" s="232">
        <f>'Almoxarifado-Novembro_2020'!N60</f>
        <v>30.16</v>
      </c>
      <c r="F60" s="234"/>
      <c r="G60" s="235"/>
      <c r="H60" s="232">
        <f t="shared" si="1"/>
        <v>0</v>
      </c>
      <c r="I60" s="247"/>
      <c r="J60" s="248"/>
      <c r="K60" s="249">
        <f t="shared" si="2"/>
        <v>0</v>
      </c>
      <c r="L60" s="231">
        <f t="shared" si="3"/>
        <v>58</v>
      </c>
      <c r="M60" s="232">
        <f t="shared" si="4"/>
        <v>0.52</v>
      </c>
      <c r="N60" s="236">
        <f t="shared" si="5"/>
        <v>30.16</v>
      </c>
    </row>
    <row r="61" spans="1:14" ht="15">
      <c r="A61" s="229" t="s">
        <v>68</v>
      </c>
      <c r="B61" s="230" t="s">
        <v>32</v>
      </c>
      <c r="C61" s="231">
        <f>'Almoxarifado-Novembro_2020'!L61</f>
        <v>1</v>
      </c>
      <c r="D61" s="232">
        <f t="shared" si="0"/>
        <v>18.2</v>
      </c>
      <c r="E61" s="232">
        <f>'Almoxarifado-Novembro_2020'!N61</f>
        <v>18.2</v>
      </c>
      <c r="F61" s="234"/>
      <c r="G61" s="235"/>
      <c r="H61" s="232">
        <f t="shared" si="1"/>
        <v>0</v>
      </c>
      <c r="I61" s="247"/>
      <c r="J61" s="248"/>
      <c r="K61" s="249">
        <f t="shared" si="2"/>
        <v>0</v>
      </c>
      <c r="L61" s="231">
        <f t="shared" si="3"/>
        <v>1</v>
      </c>
      <c r="M61" s="232">
        <f t="shared" si="4"/>
        <v>18.2</v>
      </c>
      <c r="N61" s="236">
        <f t="shared" si="5"/>
        <v>18.2</v>
      </c>
    </row>
    <row r="62" spans="1:14" ht="15">
      <c r="A62" s="229" t="s">
        <v>69</v>
      </c>
      <c r="B62" s="230" t="s">
        <v>18</v>
      </c>
      <c r="C62" s="231">
        <f>'Almoxarifado-Novembro_2020'!L62</f>
        <v>5</v>
      </c>
      <c r="D62" s="232">
        <f t="shared" si="0"/>
        <v>2.8</v>
      </c>
      <c r="E62" s="232">
        <f>'Almoxarifado-Novembro_2020'!N62</f>
        <v>14</v>
      </c>
      <c r="F62" s="234"/>
      <c r="G62" s="235"/>
      <c r="H62" s="232">
        <f t="shared" si="1"/>
        <v>0</v>
      </c>
      <c r="I62" s="247"/>
      <c r="J62" s="248"/>
      <c r="K62" s="249">
        <f t="shared" si="2"/>
        <v>0</v>
      </c>
      <c r="L62" s="231">
        <f t="shared" si="3"/>
        <v>5</v>
      </c>
      <c r="M62" s="232">
        <f t="shared" si="4"/>
        <v>2.8</v>
      </c>
      <c r="N62" s="236">
        <f t="shared" si="5"/>
        <v>14</v>
      </c>
    </row>
    <row r="63" spans="1:14" ht="15">
      <c r="A63" s="229" t="s">
        <v>70</v>
      </c>
      <c r="B63" s="230" t="s">
        <v>18</v>
      </c>
      <c r="C63" s="231">
        <f>'Almoxarifado-Novembro_2020'!L63</f>
        <v>50</v>
      </c>
      <c r="D63" s="232">
        <f t="shared" si="0"/>
        <v>0.37</v>
      </c>
      <c r="E63" s="232">
        <f>'Almoxarifado-Novembro_2020'!N63</f>
        <v>18.5</v>
      </c>
      <c r="F63" s="234"/>
      <c r="G63" s="235"/>
      <c r="H63" s="232">
        <f t="shared" si="1"/>
        <v>0</v>
      </c>
      <c r="I63" s="247"/>
      <c r="J63" s="248"/>
      <c r="K63" s="249">
        <f t="shared" si="2"/>
        <v>0</v>
      </c>
      <c r="L63" s="231">
        <f t="shared" si="3"/>
        <v>50</v>
      </c>
      <c r="M63" s="232">
        <f t="shared" si="4"/>
        <v>0.37</v>
      </c>
      <c r="N63" s="236">
        <f t="shared" si="5"/>
        <v>18.5</v>
      </c>
    </row>
    <row r="64" spans="1:14" ht="15">
      <c r="A64" s="229" t="s">
        <v>71</v>
      </c>
      <c r="B64" s="230" t="s">
        <v>72</v>
      </c>
      <c r="C64" s="231">
        <f>'Almoxarifado-Novembro_2020'!L64</f>
        <v>4</v>
      </c>
      <c r="D64" s="232">
        <f t="shared" si="0"/>
        <v>3.87</v>
      </c>
      <c r="E64" s="232">
        <f>'Almoxarifado-Novembro_2020'!N64</f>
        <v>15.48</v>
      </c>
      <c r="F64" s="234"/>
      <c r="G64" s="235"/>
      <c r="H64" s="232">
        <f t="shared" si="1"/>
        <v>0</v>
      </c>
      <c r="I64" s="247"/>
      <c r="J64" s="248"/>
      <c r="K64" s="249">
        <f t="shared" si="2"/>
        <v>0</v>
      </c>
      <c r="L64" s="231">
        <f t="shared" si="3"/>
        <v>4</v>
      </c>
      <c r="M64" s="232">
        <f t="shared" si="4"/>
        <v>3.87</v>
      </c>
      <c r="N64" s="236">
        <f t="shared" si="5"/>
        <v>15.48</v>
      </c>
    </row>
    <row r="65" spans="1:14" ht="15">
      <c r="A65" s="229" t="s">
        <v>73</v>
      </c>
      <c r="B65" s="230" t="s">
        <v>72</v>
      </c>
      <c r="C65" s="231">
        <f>'Almoxarifado-Novembro_2020'!L65</f>
        <v>3</v>
      </c>
      <c r="D65" s="232">
        <f t="shared" si="0"/>
        <v>3.89</v>
      </c>
      <c r="E65" s="232">
        <f>'Almoxarifado-Novembro_2020'!N65</f>
        <v>11.67</v>
      </c>
      <c r="F65" s="234"/>
      <c r="G65" s="235"/>
      <c r="H65" s="232">
        <f t="shared" si="1"/>
        <v>0</v>
      </c>
      <c r="I65" s="247"/>
      <c r="J65" s="248"/>
      <c r="K65" s="249">
        <f t="shared" si="2"/>
        <v>0</v>
      </c>
      <c r="L65" s="231">
        <f t="shared" si="3"/>
        <v>3</v>
      </c>
      <c r="M65" s="232">
        <f t="shared" si="4"/>
        <v>3.89</v>
      </c>
      <c r="N65" s="236">
        <f t="shared" si="5"/>
        <v>11.67</v>
      </c>
    </row>
    <row r="66" spans="1:14" ht="15">
      <c r="A66" s="229" t="s">
        <v>74</v>
      </c>
      <c r="B66" s="230" t="s">
        <v>72</v>
      </c>
      <c r="C66" s="231">
        <f>'Almoxarifado-Novembro_2020'!L66</f>
        <v>4</v>
      </c>
      <c r="D66" s="232">
        <f t="shared" si="0"/>
        <v>3.29</v>
      </c>
      <c r="E66" s="232">
        <f>'Almoxarifado-Novembro_2020'!N66</f>
        <v>13.16</v>
      </c>
      <c r="F66" s="234"/>
      <c r="G66" s="235"/>
      <c r="H66" s="232">
        <f t="shared" si="1"/>
        <v>0</v>
      </c>
      <c r="I66" s="247"/>
      <c r="J66" s="248"/>
      <c r="K66" s="249">
        <f t="shared" si="2"/>
        <v>0</v>
      </c>
      <c r="L66" s="231">
        <f t="shared" si="3"/>
        <v>4</v>
      </c>
      <c r="M66" s="232">
        <f t="shared" si="4"/>
        <v>3.29</v>
      </c>
      <c r="N66" s="236">
        <f t="shared" si="5"/>
        <v>13.16</v>
      </c>
    </row>
    <row r="67" spans="1:14" ht="15">
      <c r="A67" s="229" t="s">
        <v>75</v>
      </c>
      <c r="B67" s="230" t="s">
        <v>72</v>
      </c>
      <c r="C67" s="231">
        <f>'Almoxarifado-Novembro_2020'!L67</f>
        <v>2</v>
      </c>
      <c r="D67" s="232">
        <f t="shared" si="0"/>
        <v>3.87</v>
      </c>
      <c r="E67" s="232">
        <f>'Almoxarifado-Novembro_2020'!N67</f>
        <v>7.74</v>
      </c>
      <c r="F67" s="234"/>
      <c r="G67" s="235"/>
      <c r="H67" s="232">
        <f t="shared" si="1"/>
        <v>0</v>
      </c>
      <c r="I67" s="247"/>
      <c r="J67" s="248"/>
      <c r="K67" s="249">
        <f t="shared" si="2"/>
        <v>0</v>
      </c>
      <c r="L67" s="231">
        <f t="shared" si="3"/>
        <v>2</v>
      </c>
      <c r="M67" s="232">
        <f t="shared" si="4"/>
        <v>3.87</v>
      </c>
      <c r="N67" s="236">
        <f t="shared" si="5"/>
        <v>7.74</v>
      </c>
    </row>
    <row r="68" spans="1:14" ht="15">
      <c r="A68" s="229" t="s">
        <v>76</v>
      </c>
      <c r="B68" s="230" t="s">
        <v>72</v>
      </c>
      <c r="C68" s="231">
        <f>'Almoxarifado-Novembro_2020'!L68</f>
        <v>4</v>
      </c>
      <c r="D68" s="232">
        <f t="shared" si="0"/>
        <v>14.9</v>
      </c>
      <c r="E68" s="232">
        <f>'Almoxarifado-Novembro_2020'!N68</f>
        <v>59.6</v>
      </c>
      <c r="F68" s="234"/>
      <c r="G68" s="235"/>
      <c r="H68" s="232">
        <f t="shared" si="1"/>
        <v>0</v>
      </c>
      <c r="I68" s="247"/>
      <c r="J68" s="248"/>
      <c r="K68" s="249">
        <f t="shared" si="2"/>
        <v>0</v>
      </c>
      <c r="L68" s="231">
        <f t="shared" si="3"/>
        <v>4</v>
      </c>
      <c r="M68" s="232">
        <f t="shared" si="4"/>
        <v>14.9</v>
      </c>
      <c r="N68" s="236">
        <f t="shared" si="5"/>
        <v>59.6</v>
      </c>
    </row>
    <row r="69" spans="1:14" ht="15">
      <c r="A69" s="229" t="s">
        <v>77</v>
      </c>
      <c r="B69" s="230" t="s">
        <v>32</v>
      </c>
      <c r="C69" s="231">
        <f>'Almoxarifado-Novembro_2020'!L69</f>
        <v>1</v>
      </c>
      <c r="D69" s="232">
        <f t="shared" si="0"/>
        <v>35.56</v>
      </c>
      <c r="E69" s="232">
        <f>'Almoxarifado-Novembro_2020'!N69</f>
        <v>35.56</v>
      </c>
      <c r="F69" s="234"/>
      <c r="G69" s="235"/>
      <c r="H69" s="232">
        <f t="shared" si="1"/>
        <v>0</v>
      </c>
      <c r="I69" s="247"/>
      <c r="J69" s="248"/>
      <c r="K69" s="249">
        <f t="shared" si="2"/>
        <v>0</v>
      </c>
      <c r="L69" s="231">
        <f t="shared" si="3"/>
        <v>1</v>
      </c>
      <c r="M69" s="232">
        <f t="shared" si="4"/>
        <v>35.56</v>
      </c>
      <c r="N69" s="236">
        <f t="shared" si="5"/>
        <v>35.56</v>
      </c>
    </row>
    <row r="70" spans="1:14" ht="15">
      <c r="A70" s="229" t="s">
        <v>78</v>
      </c>
      <c r="B70" s="230" t="s">
        <v>32</v>
      </c>
      <c r="C70" s="231">
        <f>'Almoxarifado-Novembro_2020'!L70</f>
        <v>23</v>
      </c>
      <c r="D70" s="232">
        <f t="shared" si="0"/>
        <v>2.94</v>
      </c>
      <c r="E70" s="232">
        <f>'Almoxarifado-Novembro_2020'!N70</f>
        <v>67.62</v>
      </c>
      <c r="F70" s="234"/>
      <c r="G70" s="235"/>
      <c r="H70" s="232">
        <f t="shared" si="1"/>
        <v>0</v>
      </c>
      <c r="I70" s="247"/>
      <c r="J70" s="248"/>
      <c r="K70" s="249">
        <f t="shared" si="2"/>
        <v>0</v>
      </c>
      <c r="L70" s="231">
        <f t="shared" si="3"/>
        <v>23</v>
      </c>
      <c r="M70" s="232">
        <f t="shared" si="4"/>
        <v>2.94</v>
      </c>
      <c r="N70" s="236">
        <f t="shared" si="5"/>
        <v>67.62</v>
      </c>
    </row>
    <row r="71" spans="1:14" ht="15">
      <c r="A71" s="229" t="s">
        <v>79</v>
      </c>
      <c r="B71" s="230" t="s">
        <v>18</v>
      </c>
      <c r="C71" s="231">
        <f>'Almoxarifado-Novembro_2020'!L71</f>
        <v>6</v>
      </c>
      <c r="D71" s="232">
        <f t="shared" si="0"/>
        <v>23.7</v>
      </c>
      <c r="E71" s="232">
        <f>'Almoxarifado-Novembro_2020'!N71</f>
        <v>142.2</v>
      </c>
      <c r="F71" s="234"/>
      <c r="G71" s="235"/>
      <c r="H71" s="232">
        <f t="shared" si="1"/>
        <v>0</v>
      </c>
      <c r="I71" s="247"/>
      <c r="J71" s="248"/>
      <c r="K71" s="249">
        <f t="shared" si="2"/>
        <v>0</v>
      </c>
      <c r="L71" s="231">
        <f t="shared" si="3"/>
        <v>6</v>
      </c>
      <c r="M71" s="232">
        <f t="shared" si="4"/>
        <v>23.7</v>
      </c>
      <c r="N71" s="236">
        <f t="shared" si="5"/>
        <v>142.2</v>
      </c>
    </row>
    <row r="72" spans="1:14" ht="15">
      <c r="A72" s="229" t="s">
        <v>80</v>
      </c>
      <c r="B72" s="230" t="s">
        <v>18</v>
      </c>
      <c r="C72" s="231">
        <f>'Almoxarifado-Novembro_2020'!L72</f>
        <v>5</v>
      </c>
      <c r="D72" s="232">
        <f t="shared" si="0"/>
        <v>34.85</v>
      </c>
      <c r="E72" s="232">
        <f>'Almoxarifado-Novembro_2020'!N72</f>
        <v>174.25</v>
      </c>
      <c r="F72" s="234"/>
      <c r="G72" s="235"/>
      <c r="H72" s="232">
        <f t="shared" si="1"/>
        <v>0</v>
      </c>
      <c r="I72" s="247"/>
      <c r="J72" s="248"/>
      <c r="K72" s="249">
        <f t="shared" si="2"/>
        <v>0</v>
      </c>
      <c r="L72" s="231">
        <f t="shared" si="3"/>
        <v>5</v>
      </c>
      <c r="M72" s="232">
        <f t="shared" si="4"/>
        <v>34.85</v>
      </c>
      <c r="N72" s="236">
        <f t="shared" si="5"/>
        <v>174.25</v>
      </c>
    </row>
    <row r="73" spans="1:14" ht="15">
      <c r="A73" s="229" t="s">
        <v>81</v>
      </c>
      <c r="B73" s="230" t="s">
        <v>72</v>
      </c>
      <c r="C73" s="231">
        <f>'Almoxarifado-Novembro_2020'!L73</f>
        <v>1</v>
      </c>
      <c r="D73" s="232">
        <f t="shared" si="0"/>
        <v>5.73</v>
      </c>
      <c r="E73" s="232">
        <f>'Almoxarifado-Novembro_2020'!N73</f>
        <v>5.73</v>
      </c>
      <c r="F73" s="234"/>
      <c r="G73" s="235"/>
      <c r="H73" s="232">
        <f t="shared" si="1"/>
        <v>0</v>
      </c>
      <c r="I73" s="247"/>
      <c r="J73" s="248"/>
      <c r="K73" s="249">
        <f t="shared" si="2"/>
        <v>0</v>
      </c>
      <c r="L73" s="231">
        <f t="shared" si="3"/>
        <v>1</v>
      </c>
      <c r="M73" s="232">
        <f t="shared" si="4"/>
        <v>5.73</v>
      </c>
      <c r="N73" s="236">
        <f t="shared" si="5"/>
        <v>5.73</v>
      </c>
    </row>
    <row r="74" spans="1:14" ht="15">
      <c r="A74" s="229" t="s">
        <v>82</v>
      </c>
      <c r="B74" s="230" t="s">
        <v>18</v>
      </c>
      <c r="C74" s="231">
        <f>'Almoxarifado-Novembro_2020'!L74</f>
        <v>15</v>
      </c>
      <c r="D74" s="232">
        <f t="shared" si="0"/>
        <v>6.1</v>
      </c>
      <c r="E74" s="232">
        <f>'Almoxarifado-Novembro_2020'!N74</f>
        <v>91.5</v>
      </c>
      <c r="F74" s="234"/>
      <c r="G74" s="235"/>
      <c r="H74" s="232">
        <f t="shared" si="1"/>
        <v>0</v>
      </c>
      <c r="I74" s="247"/>
      <c r="J74" s="248"/>
      <c r="K74" s="249">
        <f t="shared" si="2"/>
        <v>0</v>
      </c>
      <c r="L74" s="231">
        <f t="shared" si="3"/>
        <v>15</v>
      </c>
      <c r="M74" s="232">
        <f t="shared" si="4"/>
        <v>6.1</v>
      </c>
      <c r="N74" s="236">
        <f t="shared" si="5"/>
        <v>91.5</v>
      </c>
    </row>
    <row r="75" spans="1:14" ht="15">
      <c r="A75" s="229" t="s">
        <v>83</v>
      </c>
      <c r="B75" s="230" t="s">
        <v>18</v>
      </c>
      <c r="C75" s="231">
        <f>'Almoxarifado-Novembro_2020'!L75</f>
        <v>25</v>
      </c>
      <c r="D75" s="232">
        <f t="shared" si="0"/>
        <v>6.1</v>
      </c>
      <c r="E75" s="232">
        <f>'Almoxarifado-Novembro_2020'!N75</f>
        <v>152.5</v>
      </c>
      <c r="F75" s="234"/>
      <c r="G75" s="235"/>
      <c r="H75" s="232">
        <f t="shared" si="1"/>
        <v>0</v>
      </c>
      <c r="I75" s="247"/>
      <c r="J75" s="248"/>
      <c r="K75" s="249">
        <f t="shared" si="2"/>
        <v>0</v>
      </c>
      <c r="L75" s="231">
        <f t="shared" si="3"/>
        <v>25</v>
      </c>
      <c r="M75" s="232">
        <f t="shared" si="4"/>
        <v>6.1</v>
      </c>
      <c r="N75" s="236">
        <f t="shared" si="5"/>
        <v>152.5</v>
      </c>
    </row>
    <row r="76" spans="1:14" ht="15">
      <c r="A76" s="229" t="s">
        <v>84</v>
      </c>
      <c r="B76" s="230" t="s">
        <v>18</v>
      </c>
      <c r="C76" s="231">
        <f>'Almoxarifado-Novembro_2020'!L76</f>
        <v>39</v>
      </c>
      <c r="D76" s="232">
        <f t="shared" si="0"/>
        <v>2.36</v>
      </c>
      <c r="E76" s="232">
        <f>'Almoxarifado-Novembro_2020'!N76</f>
        <v>91.98</v>
      </c>
      <c r="F76" s="234"/>
      <c r="G76" s="235"/>
      <c r="H76" s="232">
        <f t="shared" si="1"/>
        <v>0</v>
      </c>
      <c r="I76" s="247"/>
      <c r="J76" s="248"/>
      <c r="K76" s="249">
        <f t="shared" si="2"/>
        <v>0</v>
      </c>
      <c r="L76" s="231">
        <f t="shared" si="3"/>
        <v>39</v>
      </c>
      <c r="M76" s="232">
        <f t="shared" si="4"/>
        <v>2.36</v>
      </c>
      <c r="N76" s="236">
        <f t="shared" si="5"/>
        <v>91.98</v>
      </c>
    </row>
    <row r="77" spans="1:14" ht="15">
      <c r="A77" s="229" t="s">
        <v>85</v>
      </c>
      <c r="B77" s="230" t="s">
        <v>18</v>
      </c>
      <c r="C77" s="231">
        <f>'Almoxarifado-Novembro_2020'!L77</f>
        <v>20</v>
      </c>
      <c r="D77" s="232">
        <f aca="true" t="shared" si="6" ref="D77:D85">_xlfn.IFERROR(ROUND(E77/C77,2),"-")</f>
        <v>1.75</v>
      </c>
      <c r="E77" s="232">
        <f>'Almoxarifado-Novembro_2020'!N77</f>
        <v>35</v>
      </c>
      <c r="F77" s="234"/>
      <c r="G77" s="235"/>
      <c r="H77" s="232">
        <f t="shared" si="1"/>
        <v>0</v>
      </c>
      <c r="I77" s="247"/>
      <c r="J77" s="248"/>
      <c r="K77" s="249">
        <f t="shared" si="2"/>
        <v>0</v>
      </c>
      <c r="L77" s="231">
        <f t="shared" si="3"/>
        <v>20</v>
      </c>
      <c r="M77" s="232">
        <f aca="true" t="shared" si="7" ref="M77:M85">_xlfn.IFERROR(ROUND(N77/L77,2),"-")</f>
        <v>1.75</v>
      </c>
      <c r="N77" s="236">
        <f t="shared" si="5"/>
        <v>35</v>
      </c>
    </row>
    <row r="78" spans="1:14" ht="15">
      <c r="A78" s="229" t="s">
        <v>86</v>
      </c>
      <c r="B78" s="230" t="s">
        <v>18</v>
      </c>
      <c r="C78" s="231">
        <f>'Almoxarifado-Novembro_2020'!L78</f>
        <v>50</v>
      </c>
      <c r="D78" s="232">
        <f t="shared" si="6"/>
        <v>0.73</v>
      </c>
      <c r="E78" s="232">
        <f>'Almoxarifado-Novembro_2020'!N78</f>
        <v>36.5</v>
      </c>
      <c r="F78" s="234"/>
      <c r="G78" s="235"/>
      <c r="H78" s="232">
        <f t="shared" si="1"/>
        <v>0</v>
      </c>
      <c r="I78" s="247"/>
      <c r="J78" s="248"/>
      <c r="K78" s="249">
        <f t="shared" si="2"/>
        <v>0</v>
      </c>
      <c r="L78" s="231">
        <f t="shared" si="3"/>
        <v>50</v>
      </c>
      <c r="M78" s="232">
        <f t="shared" si="7"/>
        <v>0.73</v>
      </c>
      <c r="N78" s="236">
        <f t="shared" si="5"/>
        <v>36.5</v>
      </c>
    </row>
    <row r="79" spans="1:14" ht="15">
      <c r="A79" s="229" t="s">
        <v>87</v>
      </c>
      <c r="B79" s="230" t="s">
        <v>18</v>
      </c>
      <c r="C79" s="231">
        <f>'Almoxarifado-Novembro_2020'!L79</f>
        <v>2</v>
      </c>
      <c r="D79" s="232">
        <f t="shared" si="6"/>
        <v>35.5</v>
      </c>
      <c r="E79" s="232">
        <f>'Almoxarifado-Novembro_2020'!N79</f>
        <v>71</v>
      </c>
      <c r="F79" s="234"/>
      <c r="G79" s="235"/>
      <c r="H79" s="232">
        <f t="shared" si="1"/>
        <v>0</v>
      </c>
      <c r="I79" s="247"/>
      <c r="J79" s="248"/>
      <c r="K79" s="249">
        <f t="shared" si="2"/>
        <v>0</v>
      </c>
      <c r="L79" s="231">
        <f t="shared" si="3"/>
        <v>2</v>
      </c>
      <c r="M79" s="232">
        <f t="shared" si="7"/>
        <v>35.5</v>
      </c>
      <c r="N79" s="236">
        <f t="shared" si="5"/>
        <v>71</v>
      </c>
    </row>
    <row r="80" spans="1:14" ht="15">
      <c r="A80" s="229" t="s">
        <v>88</v>
      </c>
      <c r="B80" s="230" t="s">
        <v>18</v>
      </c>
      <c r="C80" s="231">
        <f>'Almoxarifado-Novembro_2020'!L80</f>
        <v>5</v>
      </c>
      <c r="D80" s="232">
        <f t="shared" si="6"/>
        <v>0.7</v>
      </c>
      <c r="E80" s="232">
        <f>'Almoxarifado-Novembro_2020'!N80</f>
        <v>3.5</v>
      </c>
      <c r="F80" s="234"/>
      <c r="G80" s="235"/>
      <c r="H80" s="232">
        <f t="shared" si="1"/>
        <v>0</v>
      </c>
      <c r="I80" s="247"/>
      <c r="J80" s="248"/>
      <c r="K80" s="249">
        <f t="shared" si="2"/>
        <v>0</v>
      </c>
      <c r="L80" s="231">
        <f t="shared" si="3"/>
        <v>5</v>
      </c>
      <c r="M80" s="232">
        <f t="shared" si="7"/>
        <v>0.7</v>
      </c>
      <c r="N80" s="236">
        <f t="shared" si="5"/>
        <v>3.5</v>
      </c>
    </row>
    <row r="81" spans="1:14" ht="15">
      <c r="A81" s="229" t="s">
        <v>89</v>
      </c>
      <c r="B81" s="230" t="s">
        <v>18</v>
      </c>
      <c r="C81" s="231">
        <f>'Almoxarifado-Novembro_2020'!L81</f>
        <v>9</v>
      </c>
      <c r="D81" s="232">
        <f t="shared" si="6"/>
        <v>10.9</v>
      </c>
      <c r="E81" s="232">
        <f>'Almoxarifado-Novembro_2020'!N81</f>
        <v>98.1</v>
      </c>
      <c r="F81" s="234"/>
      <c r="G81" s="235"/>
      <c r="H81" s="232">
        <f t="shared" si="1"/>
        <v>0</v>
      </c>
      <c r="I81" s="247"/>
      <c r="J81" s="248"/>
      <c r="K81" s="249">
        <f t="shared" si="2"/>
        <v>0</v>
      </c>
      <c r="L81" s="231">
        <f t="shared" si="3"/>
        <v>9</v>
      </c>
      <c r="M81" s="232">
        <f t="shared" si="7"/>
        <v>10.9</v>
      </c>
      <c r="N81" s="236">
        <f t="shared" si="5"/>
        <v>98.1</v>
      </c>
    </row>
    <row r="82" spans="1:14" ht="15">
      <c r="A82" s="229" t="s">
        <v>90</v>
      </c>
      <c r="B82" s="230" t="s">
        <v>18</v>
      </c>
      <c r="C82" s="231">
        <f>'Almoxarifado-Novembro_2020'!L82</f>
        <v>0</v>
      </c>
      <c r="D82" s="232" t="str">
        <f t="shared" si="6"/>
        <v>-</v>
      </c>
      <c r="E82" s="232">
        <f>'Almoxarifado-Novembro_2020'!N82</f>
        <v>0</v>
      </c>
      <c r="F82" s="234"/>
      <c r="G82" s="235"/>
      <c r="H82" s="232">
        <f t="shared" si="1"/>
        <v>0</v>
      </c>
      <c r="I82" s="247"/>
      <c r="J82" s="248"/>
      <c r="K82" s="249">
        <f t="shared" si="2"/>
        <v>0</v>
      </c>
      <c r="L82" s="231">
        <f t="shared" si="3"/>
        <v>0</v>
      </c>
      <c r="M82" s="232" t="str">
        <f t="shared" si="7"/>
        <v>-</v>
      </c>
      <c r="N82" s="236">
        <f t="shared" si="5"/>
        <v>0</v>
      </c>
    </row>
    <row r="83" spans="1:14" ht="15">
      <c r="A83" s="229" t="s">
        <v>91</v>
      </c>
      <c r="B83" s="230" t="s">
        <v>18</v>
      </c>
      <c r="C83" s="231">
        <f>'Almoxarifado-Novembro_2020'!L83</f>
        <v>1</v>
      </c>
      <c r="D83" s="232">
        <f t="shared" si="6"/>
        <v>31.5</v>
      </c>
      <c r="E83" s="232">
        <f>'Almoxarifado-Novembro_2020'!N83</f>
        <v>31.5</v>
      </c>
      <c r="F83" s="234"/>
      <c r="G83" s="235"/>
      <c r="H83" s="232">
        <f t="shared" si="1"/>
        <v>0</v>
      </c>
      <c r="I83" s="247"/>
      <c r="J83" s="248"/>
      <c r="K83" s="249">
        <f t="shared" si="2"/>
        <v>0</v>
      </c>
      <c r="L83" s="231">
        <f t="shared" si="3"/>
        <v>1</v>
      </c>
      <c r="M83" s="232">
        <f t="shared" si="7"/>
        <v>31.5</v>
      </c>
      <c r="N83" s="236">
        <f t="shared" si="5"/>
        <v>31.5</v>
      </c>
    </row>
    <row r="84" spans="1:14" ht="15">
      <c r="A84" s="229" t="s">
        <v>92</v>
      </c>
      <c r="B84" s="230" t="s">
        <v>18</v>
      </c>
      <c r="C84" s="231">
        <f>'Almoxarifado-Novembro_2020'!L84</f>
        <v>5</v>
      </c>
      <c r="D84" s="232">
        <f t="shared" si="6"/>
        <v>0.91</v>
      </c>
      <c r="E84" s="232">
        <f>'Almoxarifado-Novembro_2020'!N84</f>
        <v>4.55</v>
      </c>
      <c r="F84" s="234"/>
      <c r="G84" s="235"/>
      <c r="H84" s="232">
        <f t="shared" si="1"/>
        <v>0</v>
      </c>
      <c r="I84" s="247"/>
      <c r="J84" s="248"/>
      <c r="K84" s="249">
        <f t="shared" si="2"/>
        <v>0</v>
      </c>
      <c r="L84" s="231">
        <f t="shared" si="3"/>
        <v>5</v>
      </c>
      <c r="M84" s="232">
        <f t="shared" si="7"/>
        <v>0.91</v>
      </c>
      <c r="N84" s="236">
        <f t="shared" si="5"/>
        <v>4.55</v>
      </c>
    </row>
    <row r="85" spans="1:14" ht="15.75">
      <c r="A85" s="229" t="s">
        <v>93</v>
      </c>
      <c r="B85" s="230" t="s">
        <v>72</v>
      </c>
      <c r="C85" s="231">
        <f>'Almoxarifado-Novembro_2020'!L85</f>
        <v>2</v>
      </c>
      <c r="D85" s="232">
        <f t="shared" si="6"/>
        <v>2.28</v>
      </c>
      <c r="E85" s="232">
        <f>'Almoxarifado-Novembro_2020'!N85</f>
        <v>4.56</v>
      </c>
      <c r="F85" s="234"/>
      <c r="G85" s="235"/>
      <c r="H85" s="232">
        <f t="shared" si="1"/>
        <v>0</v>
      </c>
      <c r="I85" s="247"/>
      <c r="J85" s="248"/>
      <c r="K85" s="249">
        <f t="shared" si="2"/>
        <v>0</v>
      </c>
      <c r="L85" s="231">
        <f t="shared" si="3"/>
        <v>2</v>
      </c>
      <c r="M85" s="232">
        <f t="shared" si="7"/>
        <v>2.28</v>
      </c>
      <c r="N85" s="236">
        <f t="shared" si="5"/>
        <v>4.56</v>
      </c>
    </row>
    <row r="86" spans="1:14" s="4" customFormat="1" ht="15.75">
      <c r="A86" s="177" t="s">
        <v>94</v>
      </c>
      <c r="B86" s="311"/>
      <c r="C86" s="296"/>
      <c r="D86" s="311"/>
      <c r="E86" s="64">
        <f>SUM(E13:E85)</f>
        <v>4103.41</v>
      </c>
      <c r="F86" s="296"/>
      <c r="G86" s="296"/>
      <c r="H86" s="64">
        <f>SUM(H13:H85)</f>
        <v>0</v>
      </c>
      <c r="I86" s="296"/>
      <c r="J86" s="296"/>
      <c r="K86" s="64">
        <f>SUM(K13:K85)</f>
        <v>0</v>
      </c>
      <c r="L86" s="296"/>
      <c r="M86" s="296"/>
      <c r="N86" s="64">
        <f>SUM(N13:N85)</f>
        <v>4103.41</v>
      </c>
    </row>
    <row r="87" spans="2:14" s="278" customFormat="1" ht="5.25">
      <c r="B87" s="311"/>
      <c r="C87" s="296"/>
      <c r="D87" s="311"/>
      <c r="E87" s="296"/>
      <c r="F87" s="299"/>
      <c r="G87" s="298"/>
      <c r="H87" s="300"/>
      <c r="I87" s="299"/>
      <c r="J87" s="308"/>
      <c r="K87" s="308"/>
      <c r="L87" s="308"/>
      <c r="M87" s="308"/>
      <c r="N87" s="298"/>
    </row>
    <row r="88" spans="2:14" s="281" customFormat="1" ht="12">
      <c r="B88" s="312"/>
      <c r="C88" s="303"/>
      <c r="D88" s="312"/>
      <c r="E88" s="303"/>
      <c r="F88" s="306"/>
      <c r="G88" s="305"/>
      <c r="H88" s="307"/>
      <c r="I88" s="306"/>
      <c r="J88" s="309"/>
      <c r="K88" s="310" t="s">
        <v>15</v>
      </c>
      <c r="L88" s="310"/>
      <c r="M88" s="310"/>
      <c r="N88" s="310"/>
    </row>
    <row r="89" spans="1:14" ht="15.75">
      <c r="A89" s="221" t="s">
        <v>95</v>
      </c>
      <c r="B89" s="222"/>
      <c r="C89" s="250"/>
      <c r="D89" s="222"/>
      <c r="E89" s="250"/>
      <c r="F89" s="226"/>
      <c r="G89" s="227"/>
      <c r="H89" s="228"/>
      <c r="I89" s="226"/>
      <c r="J89" s="244"/>
      <c r="K89" s="245">
        <v>5753</v>
      </c>
      <c r="L89" s="256"/>
      <c r="M89" s="257"/>
      <c r="N89" s="245">
        <v>346</v>
      </c>
    </row>
    <row r="90" spans="1:14" ht="15">
      <c r="A90" s="229" t="s">
        <v>96</v>
      </c>
      <c r="B90" s="230" t="s">
        <v>72</v>
      </c>
      <c r="C90" s="231">
        <f>'Almoxarifado-Novembro_2020'!L90</f>
        <v>26</v>
      </c>
      <c r="D90" s="232">
        <f>_xlfn.IFERROR(ROUND(E90/C90,2),"-")</f>
        <v>8.02</v>
      </c>
      <c r="E90" s="313">
        <f>'Almoxarifado-Novembro_2020'!N90</f>
        <v>208.545670840787</v>
      </c>
      <c r="F90" s="234"/>
      <c r="G90" s="235"/>
      <c r="H90" s="236">
        <f>F90*G90</f>
        <v>0</v>
      </c>
      <c r="I90" s="321">
        <v>2</v>
      </c>
      <c r="J90" s="322">
        <v>8.02</v>
      </c>
      <c r="K90" s="249">
        <f>I90*J90</f>
        <v>16.04</v>
      </c>
      <c r="L90" s="231">
        <f>C90+F90-I90</f>
        <v>24</v>
      </c>
      <c r="M90" s="232">
        <f>_xlfn.IFERROR(ROUND(N90/L90,2),"-")</f>
        <v>8.02</v>
      </c>
      <c r="N90" s="236">
        <f>E90+H90-K90</f>
        <v>192.50567084078702</v>
      </c>
    </row>
    <row r="91" spans="1:14" ht="15">
      <c r="A91" s="229" t="s">
        <v>97</v>
      </c>
      <c r="B91" s="230" t="s">
        <v>72</v>
      </c>
      <c r="C91" s="231">
        <f>'Almoxarifado-Novembro_2020'!L91</f>
        <v>0</v>
      </c>
      <c r="D91" s="232" t="str">
        <f>_xlfn.IFERROR(ROUND(E91/C91,2),"-")</f>
        <v>-</v>
      </c>
      <c r="E91" s="313">
        <f>'Almoxarifado-Novembro_2020'!N91</f>
        <v>0</v>
      </c>
      <c r="F91" s="234"/>
      <c r="G91" s="235"/>
      <c r="H91" s="232">
        <f>F91*G91</f>
        <v>0</v>
      </c>
      <c r="I91" s="247"/>
      <c r="J91" s="248"/>
      <c r="K91" s="249">
        <f>I91*J91</f>
        <v>0</v>
      </c>
      <c r="L91" s="231">
        <f>C91+F91-I91</f>
        <v>0</v>
      </c>
      <c r="M91" s="232" t="str">
        <f>_xlfn.IFERROR(ROUND(N91/L91,2),"-")</f>
        <v>-</v>
      </c>
      <c r="N91" s="236">
        <f>E91+H91-K91</f>
        <v>0</v>
      </c>
    </row>
    <row r="92" spans="1:14" ht="15.75">
      <c r="A92" s="229" t="s">
        <v>97</v>
      </c>
      <c r="B92" s="230" t="s">
        <v>72</v>
      </c>
      <c r="C92" s="231">
        <f>'Almoxarifado-Novembro_2020'!L92</f>
        <v>213</v>
      </c>
      <c r="D92" s="232">
        <f>_xlfn.IFERROR(ROUND(E92/C92,2),"-")</f>
        <v>4.48</v>
      </c>
      <c r="E92" s="313">
        <f>'Almoxarifado-Novembro_2020'!N92</f>
        <v>954.24</v>
      </c>
      <c r="F92" s="234"/>
      <c r="G92" s="235"/>
      <c r="H92" s="232">
        <f>F92*G92</f>
        <v>0</v>
      </c>
      <c r="I92" s="321">
        <v>24</v>
      </c>
      <c r="J92" s="322">
        <v>4.48</v>
      </c>
      <c r="K92" s="249">
        <f>I92*J92</f>
        <v>107.52000000000001</v>
      </c>
      <c r="L92" s="231">
        <f>C92+F92-I92</f>
        <v>189</v>
      </c>
      <c r="M92" s="232">
        <f>_xlfn.IFERROR(ROUND(N92/L92,2),"-")</f>
        <v>4.48</v>
      </c>
      <c r="N92" s="236">
        <f>E92+H92-K92</f>
        <v>846.72</v>
      </c>
    </row>
    <row r="93" spans="1:14" s="4" customFormat="1" ht="15.75">
      <c r="A93" s="177" t="s">
        <v>98</v>
      </c>
      <c r="B93" s="311"/>
      <c r="C93" s="296"/>
      <c r="D93" s="311"/>
      <c r="E93" s="64">
        <f>SUM(E90:E92)</f>
        <v>1162.7856708407871</v>
      </c>
      <c r="F93" s="296"/>
      <c r="G93" s="296"/>
      <c r="H93" s="64">
        <f>SUM(H90:H92)</f>
        <v>0</v>
      </c>
      <c r="I93" s="296"/>
      <c r="J93" s="296"/>
      <c r="K93" s="180">
        <f>SUM(K90:K92)</f>
        <v>123.56</v>
      </c>
      <c r="L93" s="296"/>
      <c r="M93" s="296"/>
      <c r="N93" s="180">
        <f>SUM(N90:N92)</f>
        <v>1039.225670840787</v>
      </c>
    </row>
    <row r="94" spans="2:14" s="281" customFormat="1" ht="11.25">
      <c r="B94" s="302"/>
      <c r="C94" s="306"/>
      <c r="D94" s="314"/>
      <c r="E94" s="306"/>
      <c r="F94" s="306"/>
      <c r="G94" s="305"/>
      <c r="H94" s="307"/>
      <c r="I94" s="306"/>
      <c r="J94" s="305"/>
      <c r="K94" s="305"/>
      <c r="L94" s="303"/>
      <c r="M94" s="305"/>
      <c r="N94" s="305"/>
    </row>
    <row r="95" spans="1:14" s="281" customFormat="1" ht="15">
      <c r="A95" s="273" t="s">
        <v>99</v>
      </c>
      <c r="B95" s="302"/>
      <c r="C95" s="306"/>
      <c r="D95" s="314"/>
      <c r="E95" s="315"/>
      <c r="F95" s="306"/>
      <c r="G95" s="305"/>
      <c r="H95" s="307"/>
      <c r="I95" s="306"/>
      <c r="J95" s="309"/>
      <c r="K95" s="309"/>
      <c r="L95" s="309"/>
      <c r="M95" s="309"/>
      <c r="N95" s="305"/>
    </row>
    <row r="96" spans="2:14" s="281" customFormat="1" ht="12">
      <c r="B96" s="302"/>
      <c r="C96" s="306"/>
      <c r="D96" s="314"/>
      <c r="E96" s="306"/>
      <c r="F96" s="306"/>
      <c r="G96" s="305"/>
      <c r="H96" s="307"/>
      <c r="I96" s="306"/>
      <c r="J96" s="309"/>
      <c r="K96" s="310" t="s">
        <v>15</v>
      </c>
      <c r="L96" s="310"/>
      <c r="M96" s="310"/>
      <c r="N96" s="310"/>
    </row>
    <row r="97" spans="1:14" ht="15.75">
      <c r="A97" s="221" t="s">
        <v>100</v>
      </c>
      <c r="B97" s="222"/>
      <c r="C97" s="250"/>
      <c r="D97" s="222"/>
      <c r="E97" s="250"/>
      <c r="F97" s="226"/>
      <c r="G97" s="227"/>
      <c r="H97" s="228"/>
      <c r="I97" s="226"/>
      <c r="J97" s="244"/>
      <c r="K97" s="245">
        <v>5766</v>
      </c>
      <c r="L97" s="256"/>
      <c r="M97" s="257"/>
      <c r="N97" s="245">
        <v>343</v>
      </c>
    </row>
    <row r="98" spans="1:14" ht="15">
      <c r="A98" s="229" t="s">
        <v>101</v>
      </c>
      <c r="B98" s="230" t="s">
        <v>18</v>
      </c>
      <c r="C98" s="231">
        <f>'Almoxarifado-Novembro_2020'!L98</f>
        <v>38</v>
      </c>
      <c r="D98" s="232">
        <f aca="true" t="shared" si="8" ref="D98:D103">_xlfn.IFERROR(ROUND(E98/C98,2),"-")</f>
        <v>2.17</v>
      </c>
      <c r="E98" s="313">
        <f>'Almoxarifado-Novembro_2020'!N98</f>
        <v>82.46</v>
      </c>
      <c r="F98" s="234"/>
      <c r="G98" s="235"/>
      <c r="H98" s="236">
        <f aca="true" t="shared" si="9" ref="H98:H103">F98*G98</f>
        <v>0</v>
      </c>
      <c r="I98" s="247"/>
      <c r="J98" s="248"/>
      <c r="K98" s="249">
        <f aca="true" t="shared" si="10" ref="K98:K103">I98*J98</f>
        <v>0</v>
      </c>
      <c r="L98" s="231">
        <f aca="true" t="shared" si="11" ref="L98:L103">C98+F98-I98</f>
        <v>38</v>
      </c>
      <c r="M98" s="232">
        <f aca="true" t="shared" si="12" ref="M98:M103">_xlfn.IFERROR(ROUND(N98/L98,2),"-")</f>
        <v>2.17</v>
      </c>
      <c r="N98" s="236">
        <f aca="true" t="shared" si="13" ref="N98:N103">E98+H98-K98</f>
        <v>82.46</v>
      </c>
    </row>
    <row r="99" spans="1:14" ht="15">
      <c r="A99" s="229" t="s">
        <v>103</v>
      </c>
      <c r="B99" s="230" t="s">
        <v>72</v>
      </c>
      <c r="C99" s="231">
        <f>'Almoxarifado-Novembro_2020'!L99</f>
        <v>77</v>
      </c>
      <c r="D99" s="232">
        <f t="shared" si="8"/>
        <v>3.48</v>
      </c>
      <c r="E99" s="313">
        <f>'Almoxarifado-Novembro_2020'!N99</f>
        <v>267.96</v>
      </c>
      <c r="F99" s="234"/>
      <c r="G99" s="235"/>
      <c r="H99" s="236">
        <f t="shared" si="9"/>
        <v>0</v>
      </c>
      <c r="I99" s="321">
        <v>2</v>
      </c>
      <c r="J99" s="322">
        <v>3.48</v>
      </c>
      <c r="K99" s="249">
        <f t="shared" si="10"/>
        <v>6.96</v>
      </c>
      <c r="L99" s="231">
        <f t="shared" si="11"/>
        <v>75</v>
      </c>
      <c r="M99" s="232">
        <f t="shared" si="12"/>
        <v>3.48</v>
      </c>
      <c r="N99" s="236">
        <f t="shared" si="13"/>
        <v>261</v>
      </c>
    </row>
    <row r="100" spans="1:14" ht="15">
      <c r="A100" s="229" t="s">
        <v>104</v>
      </c>
      <c r="B100" s="230" t="s">
        <v>72</v>
      </c>
      <c r="C100" s="231">
        <f>'Almoxarifado-Novembro_2020'!L100</f>
        <v>22</v>
      </c>
      <c r="D100" s="232">
        <f t="shared" si="8"/>
        <v>0.96</v>
      </c>
      <c r="E100" s="313">
        <f>'Almoxarifado-Novembro_2020'!N100</f>
        <v>21.119999999999997</v>
      </c>
      <c r="F100" s="234"/>
      <c r="G100" s="235"/>
      <c r="H100" s="236">
        <f t="shared" si="9"/>
        <v>0</v>
      </c>
      <c r="I100" s="321">
        <v>2</v>
      </c>
      <c r="J100" s="322">
        <v>0.96</v>
      </c>
      <c r="K100" s="249">
        <f t="shared" si="10"/>
        <v>1.92</v>
      </c>
      <c r="L100" s="231">
        <f t="shared" si="11"/>
        <v>20</v>
      </c>
      <c r="M100" s="232">
        <f t="shared" si="12"/>
        <v>0.96</v>
      </c>
      <c r="N100" s="236">
        <f t="shared" si="13"/>
        <v>19.199999999999996</v>
      </c>
    </row>
    <row r="101" spans="1:14" ht="15">
      <c r="A101" s="229" t="s">
        <v>105</v>
      </c>
      <c r="B101" s="230" t="s">
        <v>18</v>
      </c>
      <c r="C101" s="231">
        <f>'Almoxarifado-Novembro_2020'!L101</f>
        <v>4</v>
      </c>
      <c r="D101" s="232">
        <f t="shared" si="8"/>
        <v>16.95</v>
      </c>
      <c r="E101" s="313">
        <f>'Almoxarifado-Novembro_2020'!N101</f>
        <v>67.8</v>
      </c>
      <c r="F101" s="234"/>
      <c r="G101" s="235"/>
      <c r="H101" s="236">
        <f t="shared" si="9"/>
        <v>0</v>
      </c>
      <c r="I101" s="247"/>
      <c r="J101" s="248"/>
      <c r="K101" s="249">
        <f t="shared" si="10"/>
        <v>0</v>
      </c>
      <c r="L101" s="231">
        <f t="shared" si="11"/>
        <v>4</v>
      </c>
      <c r="M101" s="232">
        <f t="shared" si="12"/>
        <v>16.95</v>
      </c>
      <c r="N101" s="236">
        <f t="shared" si="13"/>
        <v>67.8</v>
      </c>
    </row>
    <row r="102" spans="1:14" ht="15">
      <c r="A102" s="229" t="s">
        <v>106</v>
      </c>
      <c r="B102" s="230" t="s">
        <v>18</v>
      </c>
      <c r="C102" s="231">
        <f>'Almoxarifado-Novembro_2020'!L102</f>
        <v>1</v>
      </c>
      <c r="D102" s="232">
        <f t="shared" si="8"/>
        <v>40.99</v>
      </c>
      <c r="E102" s="313">
        <f>'Almoxarifado-Novembro_2020'!N102</f>
        <v>40.99</v>
      </c>
      <c r="F102" s="234"/>
      <c r="G102" s="235"/>
      <c r="H102" s="236">
        <f t="shared" si="9"/>
        <v>0</v>
      </c>
      <c r="I102" s="247"/>
      <c r="J102" s="248"/>
      <c r="K102" s="249">
        <f t="shared" si="10"/>
        <v>0</v>
      </c>
      <c r="L102" s="231">
        <f t="shared" si="11"/>
        <v>1</v>
      </c>
      <c r="M102" s="232">
        <f t="shared" si="12"/>
        <v>40.99</v>
      </c>
      <c r="N102" s="236">
        <f t="shared" si="13"/>
        <v>40.99</v>
      </c>
    </row>
    <row r="103" spans="1:14" ht="15">
      <c r="A103" s="229" t="s">
        <v>107</v>
      </c>
      <c r="B103" s="230" t="s">
        <v>18</v>
      </c>
      <c r="C103" s="231">
        <f>'Almoxarifado-Novembro_2020'!L103</f>
        <v>1</v>
      </c>
      <c r="D103" s="232">
        <f t="shared" si="8"/>
        <v>101.87</v>
      </c>
      <c r="E103" s="313">
        <f>'Almoxarifado-Novembro_2020'!N103</f>
        <v>101.87</v>
      </c>
      <c r="F103" s="234"/>
      <c r="G103" s="235"/>
      <c r="H103" s="236">
        <f t="shared" si="9"/>
        <v>0</v>
      </c>
      <c r="I103" s="247"/>
      <c r="J103" s="248"/>
      <c r="K103" s="249">
        <f t="shared" si="10"/>
        <v>0</v>
      </c>
      <c r="L103" s="231">
        <f t="shared" si="11"/>
        <v>1</v>
      </c>
      <c r="M103" s="232">
        <f t="shared" si="12"/>
        <v>101.87</v>
      </c>
      <c r="N103" s="236">
        <f t="shared" si="13"/>
        <v>101.87</v>
      </c>
    </row>
    <row r="104" spans="1:14" s="4" customFormat="1" ht="15">
      <c r="A104" s="177" t="s">
        <v>108</v>
      </c>
      <c r="B104" s="311"/>
      <c r="C104" s="296"/>
      <c r="D104" s="311"/>
      <c r="E104" s="64">
        <f>SUM(E98:E103)</f>
        <v>582.2</v>
      </c>
      <c r="F104" s="296"/>
      <c r="G104" s="296"/>
      <c r="H104" s="64">
        <f>SUM(H98:H103)</f>
        <v>0</v>
      </c>
      <c r="I104" s="296"/>
      <c r="J104" s="296"/>
      <c r="K104" s="180">
        <f>SUM(K98:K103)</f>
        <v>8.879999999999999</v>
      </c>
      <c r="L104" s="296"/>
      <c r="M104" s="296"/>
      <c r="N104" s="180">
        <f>SUM(N98:N103)</f>
        <v>573.3199999999999</v>
      </c>
    </row>
    <row r="105" spans="1:14" s="278" customFormat="1" ht="5.25">
      <c r="A105" s="316"/>
      <c r="B105" s="316"/>
      <c r="C105" s="316"/>
      <c r="D105" s="316"/>
      <c r="E105" s="316"/>
      <c r="F105" s="316"/>
      <c r="G105" s="316"/>
      <c r="H105" s="316"/>
      <c r="I105" s="316"/>
      <c r="J105" s="316"/>
      <c r="K105" s="316"/>
      <c r="L105" s="316"/>
      <c r="M105" s="316"/>
      <c r="N105" s="316"/>
    </row>
    <row r="106" spans="1:14" s="281" customFormat="1" ht="12">
      <c r="A106" s="306"/>
      <c r="B106" s="314"/>
      <c r="C106" s="306"/>
      <c r="D106" s="314"/>
      <c r="E106" s="306"/>
      <c r="F106" s="306"/>
      <c r="G106" s="305"/>
      <c r="H106" s="307"/>
      <c r="I106" s="306"/>
      <c r="J106" s="309"/>
      <c r="K106" s="310" t="s">
        <v>15</v>
      </c>
      <c r="L106" s="310"/>
      <c r="M106" s="310"/>
      <c r="N106" s="310"/>
    </row>
    <row r="107" spans="1:14" ht="15.75">
      <c r="A107" s="221" t="s">
        <v>109</v>
      </c>
      <c r="B107" s="222"/>
      <c r="C107" s="250"/>
      <c r="D107" s="222"/>
      <c r="E107" s="250"/>
      <c r="F107" s="251"/>
      <c r="G107" s="227"/>
      <c r="H107" s="228"/>
      <c r="I107" s="226"/>
      <c r="J107" s="260"/>
      <c r="K107" s="245">
        <v>5756</v>
      </c>
      <c r="L107" s="256"/>
      <c r="M107" s="257"/>
      <c r="N107" s="245">
        <v>343</v>
      </c>
    </row>
    <row r="108" spans="1:14" ht="15">
      <c r="A108" s="229" t="s">
        <v>110</v>
      </c>
      <c r="B108" s="230" t="s">
        <v>18</v>
      </c>
      <c r="C108" s="231">
        <f>'Almoxarifado-Novembro_2020'!L108</f>
        <v>0</v>
      </c>
      <c r="D108" s="232" t="str">
        <f aca="true" t="shared" si="14" ref="D108:D115">_xlfn.IFERROR(ROUND(E108/C108,2),"-")</f>
        <v>-</v>
      </c>
      <c r="E108" s="232">
        <f>'Almoxarifado-Novembro_2020'!N108</f>
        <v>0</v>
      </c>
      <c r="F108" s="234"/>
      <c r="G108" s="235"/>
      <c r="H108" s="236">
        <f aca="true" t="shared" si="15" ref="H108:H115">F108*G108</f>
        <v>0</v>
      </c>
      <c r="I108" s="247"/>
      <c r="J108" s="248"/>
      <c r="K108" s="249">
        <f aca="true" t="shared" si="16" ref="K108:K115">I108*J108</f>
        <v>0</v>
      </c>
      <c r="L108" s="231">
        <f aca="true" t="shared" si="17" ref="L108:L115">C108+F108-I108</f>
        <v>0</v>
      </c>
      <c r="M108" s="232" t="str">
        <f aca="true" t="shared" si="18" ref="M108:M115">_xlfn.IFERROR(ROUND(N108/L108,2),"-")</f>
        <v>-</v>
      </c>
      <c r="N108" s="236">
        <f aca="true" t="shared" si="19" ref="N108:N115">E108+H108-K108</f>
        <v>0</v>
      </c>
    </row>
    <row r="109" spans="1:14" ht="15">
      <c r="A109" s="229" t="s">
        <v>111</v>
      </c>
      <c r="B109" s="230" t="s">
        <v>72</v>
      </c>
      <c r="C109" s="231">
        <f>'Almoxarifado-Novembro_2020'!L109</f>
        <v>9</v>
      </c>
      <c r="D109" s="232">
        <f t="shared" si="14"/>
        <v>21.4</v>
      </c>
      <c r="E109" s="232">
        <f>'Almoxarifado-Novembro_2020'!N109</f>
        <v>192.6</v>
      </c>
      <c r="F109" s="234"/>
      <c r="G109" s="235"/>
      <c r="H109" s="236">
        <f t="shared" si="15"/>
        <v>0</v>
      </c>
      <c r="I109" s="321">
        <v>1</v>
      </c>
      <c r="J109" s="322">
        <v>21.4</v>
      </c>
      <c r="K109" s="249">
        <f t="shared" si="16"/>
        <v>21.4</v>
      </c>
      <c r="L109" s="231">
        <f t="shared" si="17"/>
        <v>8</v>
      </c>
      <c r="M109" s="232">
        <f t="shared" si="18"/>
        <v>21.4</v>
      </c>
      <c r="N109" s="236">
        <f t="shared" si="19"/>
        <v>171.2</v>
      </c>
    </row>
    <row r="110" spans="1:14" ht="15">
      <c r="A110" s="317" t="s">
        <v>163</v>
      </c>
      <c r="B110" s="230" t="s">
        <v>72</v>
      </c>
      <c r="C110" s="231">
        <f>'Almoxarifado-Novembro_2020'!L110</f>
        <v>77</v>
      </c>
      <c r="D110" s="232">
        <f t="shared" si="14"/>
        <v>3.2</v>
      </c>
      <c r="E110" s="232">
        <f>'Almoxarifado-Novembro_2020'!N110</f>
        <v>246.4</v>
      </c>
      <c r="F110" s="234"/>
      <c r="G110" s="235"/>
      <c r="H110" s="236">
        <f t="shared" si="15"/>
        <v>0</v>
      </c>
      <c r="I110" s="321">
        <v>15</v>
      </c>
      <c r="J110" s="322">
        <v>3.2</v>
      </c>
      <c r="K110" s="249">
        <f t="shared" si="16"/>
        <v>48</v>
      </c>
      <c r="L110" s="231">
        <f t="shared" si="17"/>
        <v>62</v>
      </c>
      <c r="M110" s="232">
        <f t="shared" si="18"/>
        <v>3.2</v>
      </c>
      <c r="N110" s="236">
        <f t="shared" si="19"/>
        <v>198.4</v>
      </c>
    </row>
    <row r="111" spans="1:14" ht="15">
      <c r="A111" s="229" t="s">
        <v>112</v>
      </c>
      <c r="B111" s="230" t="s">
        <v>72</v>
      </c>
      <c r="C111" s="231">
        <f>'Almoxarifado-Novembro_2020'!L111</f>
        <v>0</v>
      </c>
      <c r="D111" s="232" t="str">
        <f t="shared" si="14"/>
        <v>-</v>
      </c>
      <c r="E111" s="232">
        <f>'Almoxarifado-Novembro_2020'!N111</f>
        <v>0</v>
      </c>
      <c r="F111" s="234"/>
      <c r="G111" s="235"/>
      <c r="H111" s="236">
        <f t="shared" si="15"/>
        <v>0</v>
      </c>
      <c r="I111" s="247"/>
      <c r="J111" s="248"/>
      <c r="K111" s="249">
        <f t="shared" si="16"/>
        <v>0</v>
      </c>
      <c r="L111" s="231">
        <f t="shared" si="17"/>
        <v>0</v>
      </c>
      <c r="M111" s="232" t="str">
        <f t="shared" si="18"/>
        <v>-</v>
      </c>
      <c r="N111" s="236">
        <f t="shared" si="19"/>
        <v>0</v>
      </c>
    </row>
    <row r="112" spans="1:14" ht="15">
      <c r="A112" s="229" t="s">
        <v>113</v>
      </c>
      <c r="B112" s="230" t="s">
        <v>72</v>
      </c>
      <c r="C112" s="231">
        <f>'Almoxarifado-Novembro_2020'!L112</f>
        <v>216</v>
      </c>
      <c r="D112" s="232">
        <f t="shared" si="14"/>
        <v>2.93</v>
      </c>
      <c r="E112" s="232">
        <f>'Almoxarifado-Novembro_2020'!N112</f>
        <v>632.88</v>
      </c>
      <c r="F112" s="234"/>
      <c r="G112" s="235"/>
      <c r="H112" s="236">
        <f t="shared" si="15"/>
        <v>0</v>
      </c>
      <c r="I112" s="321">
        <v>48</v>
      </c>
      <c r="J112" s="322">
        <v>2.93</v>
      </c>
      <c r="K112" s="249">
        <f t="shared" si="16"/>
        <v>140.64000000000001</v>
      </c>
      <c r="L112" s="231">
        <f t="shared" si="17"/>
        <v>168</v>
      </c>
      <c r="M112" s="232">
        <f t="shared" si="18"/>
        <v>2.93</v>
      </c>
      <c r="N112" s="236">
        <f t="shared" si="19"/>
        <v>492.24</v>
      </c>
    </row>
    <row r="113" spans="1:14" ht="15">
      <c r="A113" s="229" t="s">
        <v>114</v>
      </c>
      <c r="B113" s="230" t="s">
        <v>115</v>
      </c>
      <c r="C113" s="231">
        <f>'Almoxarifado-Novembro_2020'!L113</f>
        <v>1</v>
      </c>
      <c r="D113" s="232">
        <f t="shared" si="14"/>
        <v>12.55</v>
      </c>
      <c r="E113" s="232">
        <f>'Almoxarifado-Novembro_2020'!N113</f>
        <v>12.55</v>
      </c>
      <c r="F113" s="234"/>
      <c r="G113" s="235"/>
      <c r="H113" s="236">
        <f t="shared" si="15"/>
        <v>0</v>
      </c>
      <c r="I113" s="247"/>
      <c r="J113" s="248"/>
      <c r="K113" s="249">
        <f t="shared" si="16"/>
        <v>0</v>
      </c>
      <c r="L113" s="231">
        <f t="shared" si="17"/>
        <v>1</v>
      </c>
      <c r="M113" s="232">
        <f t="shared" si="18"/>
        <v>12.55</v>
      </c>
      <c r="N113" s="236">
        <f t="shared" si="19"/>
        <v>12.55</v>
      </c>
    </row>
    <row r="114" spans="1:14" ht="15">
      <c r="A114" s="229" t="s">
        <v>116</v>
      </c>
      <c r="B114" s="230" t="s">
        <v>115</v>
      </c>
      <c r="C114" s="231">
        <f>'Almoxarifado-Novembro_2020'!L114</f>
        <v>3</v>
      </c>
      <c r="D114" s="232">
        <f t="shared" si="14"/>
        <v>10.84</v>
      </c>
      <c r="E114" s="232">
        <f>'Almoxarifado-Novembro_2020'!N114</f>
        <v>32.52</v>
      </c>
      <c r="F114" s="234"/>
      <c r="G114" s="235"/>
      <c r="H114" s="236">
        <f t="shared" si="15"/>
        <v>0</v>
      </c>
      <c r="I114" s="247"/>
      <c r="J114" s="248"/>
      <c r="K114" s="249">
        <f t="shared" si="16"/>
        <v>0</v>
      </c>
      <c r="L114" s="231">
        <f t="shared" si="17"/>
        <v>3</v>
      </c>
      <c r="M114" s="232">
        <f t="shared" si="18"/>
        <v>10.84</v>
      </c>
      <c r="N114" s="236">
        <f t="shared" si="19"/>
        <v>32.52</v>
      </c>
    </row>
    <row r="115" spans="1:14" ht="15.75">
      <c r="A115" s="229" t="s">
        <v>117</v>
      </c>
      <c r="B115" s="230" t="s">
        <v>72</v>
      </c>
      <c r="C115" s="231">
        <f>'Almoxarifado-Novembro_2020'!L115</f>
        <v>3</v>
      </c>
      <c r="D115" s="232">
        <f t="shared" si="14"/>
        <v>28.9</v>
      </c>
      <c r="E115" s="232">
        <f>'Almoxarifado-Novembro_2020'!N115</f>
        <v>86.7</v>
      </c>
      <c r="F115" s="234"/>
      <c r="G115" s="235"/>
      <c r="H115" s="236">
        <f t="shared" si="15"/>
        <v>0</v>
      </c>
      <c r="I115" s="247"/>
      <c r="J115" s="248"/>
      <c r="K115" s="249">
        <f t="shared" si="16"/>
        <v>0</v>
      </c>
      <c r="L115" s="231">
        <f t="shared" si="17"/>
        <v>3</v>
      </c>
      <c r="M115" s="232">
        <f t="shared" si="18"/>
        <v>28.9</v>
      </c>
      <c r="N115" s="236">
        <f t="shared" si="19"/>
        <v>86.7</v>
      </c>
    </row>
    <row r="116" spans="1:14" s="4" customFormat="1" ht="15.75">
      <c r="A116" s="177" t="s">
        <v>118</v>
      </c>
      <c r="B116" s="311"/>
      <c r="C116" s="296"/>
      <c r="D116" s="311"/>
      <c r="E116" s="64">
        <f>'Almoxarifado-Novembro_2020'!N116</f>
        <v>1203.65</v>
      </c>
      <c r="F116" s="296"/>
      <c r="G116" s="296"/>
      <c r="H116" s="64">
        <f>SUM(H108:H115)</f>
        <v>0</v>
      </c>
      <c r="I116" s="296"/>
      <c r="J116" s="296"/>
      <c r="K116" s="180">
        <f>SUM(K108:K115)</f>
        <v>210.04000000000002</v>
      </c>
      <c r="L116" s="296"/>
      <c r="M116" s="296"/>
      <c r="N116" s="180">
        <f>SUM(N108:N115)</f>
        <v>993.61</v>
      </c>
    </row>
    <row r="117" spans="1:14" s="278" customFormat="1" ht="5.25">
      <c r="A117" s="316"/>
      <c r="B117" s="316"/>
      <c r="C117" s="316"/>
      <c r="D117" s="316"/>
      <c r="E117" s="316"/>
      <c r="F117" s="316"/>
      <c r="G117" s="316"/>
      <c r="H117" s="316"/>
      <c r="I117" s="316"/>
      <c r="J117" s="316"/>
      <c r="K117" s="316"/>
      <c r="L117" s="316"/>
      <c r="M117" s="316"/>
      <c r="N117" s="316"/>
    </row>
    <row r="118" spans="1:14" s="281" customFormat="1" ht="12">
      <c r="A118" s="306"/>
      <c r="B118" s="314"/>
      <c r="C118" s="306"/>
      <c r="D118" s="314"/>
      <c r="E118" s="306"/>
      <c r="F118" s="306"/>
      <c r="G118" s="305"/>
      <c r="H118" s="307"/>
      <c r="I118" s="306"/>
      <c r="J118" s="309"/>
      <c r="K118" s="310" t="s">
        <v>15</v>
      </c>
      <c r="L118" s="310"/>
      <c r="M118" s="310"/>
      <c r="N118" s="310"/>
    </row>
    <row r="119" spans="1:14" ht="15.75">
      <c r="A119" s="221" t="s">
        <v>119</v>
      </c>
      <c r="B119" s="222"/>
      <c r="C119" s="250"/>
      <c r="D119" s="222"/>
      <c r="E119" s="250"/>
      <c r="F119" s="251"/>
      <c r="G119" s="227"/>
      <c r="H119" s="228"/>
      <c r="I119" s="226"/>
      <c r="J119" s="260"/>
      <c r="K119" s="245">
        <v>5759</v>
      </c>
      <c r="L119" s="256"/>
      <c r="M119" s="257"/>
      <c r="N119" s="245">
        <v>343</v>
      </c>
    </row>
    <row r="120" spans="1:14" ht="15">
      <c r="A120" s="318" t="s">
        <v>168</v>
      </c>
      <c r="B120" s="262" t="s">
        <v>18</v>
      </c>
      <c r="C120" s="252"/>
      <c r="D120" s="262"/>
      <c r="E120" s="252"/>
      <c r="F120" s="319">
        <v>15</v>
      </c>
      <c r="G120" s="320">
        <v>2.85</v>
      </c>
      <c r="H120" s="236">
        <f aca="true" t="shared" si="20" ref="H120:H130">F120*G120</f>
        <v>42.75</v>
      </c>
      <c r="I120" s="267"/>
      <c r="J120" s="268"/>
      <c r="K120" s="210"/>
      <c r="L120" s="231">
        <f aca="true" t="shared" si="21" ref="L120:L130">C120+F120-I120</f>
        <v>15</v>
      </c>
      <c r="M120" s="232">
        <f aca="true" t="shared" si="22" ref="M120:M130">_xlfn.IFERROR(ROUND(N120/L120,2),"-")</f>
        <v>2.85</v>
      </c>
      <c r="N120" s="236">
        <f aca="true" t="shared" si="23" ref="N120:N130">E120+H120-K120</f>
        <v>42.75</v>
      </c>
    </row>
    <row r="121" spans="1:14" ht="15">
      <c r="A121" s="229" t="s">
        <v>120</v>
      </c>
      <c r="B121" s="230" t="s">
        <v>121</v>
      </c>
      <c r="C121" s="231">
        <f>'Almoxarifado-Novembro_2020'!L120</f>
        <v>150</v>
      </c>
      <c r="D121" s="232">
        <f aca="true" t="shared" si="24" ref="D121:D130">_xlfn.IFERROR(ROUND(E121/C121,2),"-")</f>
        <v>1.25</v>
      </c>
      <c r="E121" s="232">
        <f>'Almoxarifado-Novembro_2020'!N120</f>
        <v>187.5</v>
      </c>
      <c r="F121" s="234"/>
      <c r="G121" s="235"/>
      <c r="H121" s="236">
        <f t="shared" si="20"/>
        <v>0</v>
      </c>
      <c r="I121" s="247"/>
      <c r="J121" s="248"/>
      <c r="K121" s="249">
        <f aca="true" t="shared" si="25" ref="K121:K130">I121*J121</f>
        <v>0</v>
      </c>
      <c r="L121" s="231">
        <f t="shared" si="21"/>
        <v>150</v>
      </c>
      <c r="M121" s="232">
        <f t="shared" si="22"/>
        <v>1.25</v>
      </c>
      <c r="N121" s="236">
        <f t="shared" si="23"/>
        <v>187.5</v>
      </c>
    </row>
    <row r="122" spans="1:14" ht="15">
      <c r="A122" s="229" t="s">
        <v>122</v>
      </c>
      <c r="B122" s="230" t="s">
        <v>18</v>
      </c>
      <c r="C122" s="231">
        <f>'Almoxarifado-Novembro_2020'!L121</f>
        <v>0</v>
      </c>
      <c r="D122" s="232" t="str">
        <f t="shared" si="24"/>
        <v>-</v>
      </c>
      <c r="E122" s="232">
        <f>'Almoxarifado-Novembro_2020'!N121</f>
        <v>0</v>
      </c>
      <c r="F122" s="234"/>
      <c r="G122" s="235"/>
      <c r="H122" s="236">
        <f t="shared" si="20"/>
        <v>0</v>
      </c>
      <c r="I122" s="247"/>
      <c r="J122" s="248"/>
      <c r="K122" s="249">
        <f t="shared" si="25"/>
        <v>0</v>
      </c>
      <c r="L122" s="231">
        <f t="shared" si="21"/>
        <v>0</v>
      </c>
      <c r="M122" s="232" t="str">
        <f t="shared" si="22"/>
        <v>-</v>
      </c>
      <c r="N122" s="236">
        <f t="shared" si="23"/>
        <v>0</v>
      </c>
    </row>
    <row r="123" spans="1:14" ht="15">
      <c r="A123" s="229" t="s">
        <v>123</v>
      </c>
      <c r="B123" s="230" t="s">
        <v>18</v>
      </c>
      <c r="C123" s="231">
        <f>'Almoxarifado-Novembro_2020'!L122</f>
        <v>1</v>
      </c>
      <c r="D123" s="232">
        <f t="shared" si="24"/>
        <v>70</v>
      </c>
      <c r="E123" s="232">
        <f>'Almoxarifado-Novembro_2020'!N122</f>
        <v>70</v>
      </c>
      <c r="F123" s="234"/>
      <c r="G123" s="235"/>
      <c r="H123" s="236">
        <f t="shared" si="20"/>
        <v>0</v>
      </c>
      <c r="I123" s="247"/>
      <c r="J123" s="248"/>
      <c r="K123" s="249">
        <f t="shared" si="25"/>
        <v>0</v>
      </c>
      <c r="L123" s="231">
        <f t="shared" si="21"/>
        <v>1</v>
      </c>
      <c r="M123" s="232">
        <f t="shared" si="22"/>
        <v>70</v>
      </c>
      <c r="N123" s="236">
        <f t="shared" si="23"/>
        <v>70</v>
      </c>
    </row>
    <row r="124" spans="1:14" ht="15">
      <c r="A124" s="229" t="s">
        <v>124</v>
      </c>
      <c r="B124" s="230" t="s">
        <v>18</v>
      </c>
      <c r="C124" s="231">
        <f>'Almoxarifado-Novembro_2020'!L123</f>
        <v>16</v>
      </c>
      <c r="D124" s="232">
        <f t="shared" si="24"/>
        <v>2.95</v>
      </c>
      <c r="E124" s="232">
        <f>'Almoxarifado-Novembro_2020'!N123</f>
        <v>47.2</v>
      </c>
      <c r="F124" s="234"/>
      <c r="G124" s="235"/>
      <c r="H124" s="236">
        <f t="shared" si="20"/>
        <v>0</v>
      </c>
      <c r="I124" s="247"/>
      <c r="J124" s="248"/>
      <c r="K124" s="249">
        <f t="shared" si="25"/>
        <v>0</v>
      </c>
      <c r="L124" s="231">
        <f t="shared" si="21"/>
        <v>16</v>
      </c>
      <c r="M124" s="232">
        <f t="shared" si="22"/>
        <v>2.95</v>
      </c>
      <c r="N124" s="236">
        <f t="shared" si="23"/>
        <v>47.2</v>
      </c>
    </row>
    <row r="125" spans="1:14" ht="15">
      <c r="A125" s="229" t="s">
        <v>125</v>
      </c>
      <c r="B125" s="230" t="s">
        <v>18</v>
      </c>
      <c r="C125" s="231">
        <f>'Almoxarifado-Novembro_2020'!L124</f>
        <v>16</v>
      </c>
      <c r="D125" s="232">
        <f t="shared" si="24"/>
        <v>1.75</v>
      </c>
      <c r="E125" s="232">
        <f>'Almoxarifado-Novembro_2020'!N124</f>
        <v>28</v>
      </c>
      <c r="F125" s="234"/>
      <c r="G125" s="235"/>
      <c r="H125" s="236">
        <f t="shared" si="20"/>
        <v>0</v>
      </c>
      <c r="I125" s="247"/>
      <c r="J125" s="248"/>
      <c r="K125" s="249">
        <f t="shared" si="25"/>
        <v>0</v>
      </c>
      <c r="L125" s="231">
        <f t="shared" si="21"/>
        <v>16</v>
      </c>
      <c r="M125" s="232">
        <f t="shared" si="22"/>
        <v>1.75</v>
      </c>
      <c r="N125" s="236">
        <f t="shared" si="23"/>
        <v>28</v>
      </c>
    </row>
    <row r="126" spans="1:14" ht="15">
      <c r="A126" s="229" t="s">
        <v>126</v>
      </c>
      <c r="B126" s="230" t="s">
        <v>18</v>
      </c>
      <c r="C126" s="231">
        <f>'Almoxarifado-Novembro_2020'!L125</f>
        <v>1</v>
      </c>
      <c r="D126" s="232">
        <f t="shared" si="24"/>
        <v>24.5</v>
      </c>
      <c r="E126" s="232">
        <f>'Almoxarifado-Novembro_2020'!N125</f>
        <v>24.5</v>
      </c>
      <c r="F126" s="234"/>
      <c r="G126" s="235"/>
      <c r="H126" s="236">
        <f t="shared" si="20"/>
        <v>0</v>
      </c>
      <c r="I126" s="247"/>
      <c r="J126" s="248"/>
      <c r="K126" s="249">
        <f t="shared" si="25"/>
        <v>0</v>
      </c>
      <c r="L126" s="231">
        <f t="shared" si="21"/>
        <v>1</v>
      </c>
      <c r="M126" s="232">
        <f t="shared" si="22"/>
        <v>24.5</v>
      </c>
      <c r="N126" s="236">
        <f t="shared" si="23"/>
        <v>24.5</v>
      </c>
    </row>
    <row r="127" spans="1:14" ht="15">
      <c r="A127" s="229" t="s">
        <v>127</v>
      </c>
      <c r="B127" s="230" t="s">
        <v>18</v>
      </c>
      <c r="C127" s="231">
        <f>'Almoxarifado-Novembro_2020'!L126</f>
        <v>1</v>
      </c>
      <c r="D127" s="232">
        <f t="shared" si="24"/>
        <v>22.99</v>
      </c>
      <c r="E127" s="232">
        <f>'Almoxarifado-Novembro_2020'!N126</f>
        <v>22.99</v>
      </c>
      <c r="F127" s="234"/>
      <c r="G127" s="235"/>
      <c r="H127" s="236">
        <f t="shared" si="20"/>
        <v>0</v>
      </c>
      <c r="I127" s="247"/>
      <c r="J127" s="248"/>
      <c r="K127" s="249">
        <f t="shared" si="25"/>
        <v>0</v>
      </c>
      <c r="L127" s="231">
        <f t="shared" si="21"/>
        <v>1</v>
      </c>
      <c r="M127" s="232">
        <f t="shared" si="22"/>
        <v>22.99</v>
      </c>
      <c r="N127" s="236">
        <f t="shared" si="23"/>
        <v>22.99</v>
      </c>
    </row>
    <row r="128" spans="1:14" ht="15">
      <c r="A128" s="229" t="s">
        <v>128</v>
      </c>
      <c r="B128" s="230" t="s">
        <v>72</v>
      </c>
      <c r="C128" s="231">
        <f>'Almoxarifado-Novembro_2020'!L127</f>
        <v>14</v>
      </c>
      <c r="D128" s="232">
        <f t="shared" si="24"/>
        <v>2.85</v>
      </c>
      <c r="E128" s="232">
        <f>'Almoxarifado-Novembro_2020'!N127</f>
        <v>39.9</v>
      </c>
      <c r="F128" s="234"/>
      <c r="G128" s="235"/>
      <c r="H128" s="236">
        <f t="shared" si="20"/>
        <v>0</v>
      </c>
      <c r="I128" s="247"/>
      <c r="J128" s="248"/>
      <c r="K128" s="249">
        <f t="shared" si="25"/>
        <v>0</v>
      </c>
      <c r="L128" s="231">
        <f t="shared" si="21"/>
        <v>14</v>
      </c>
      <c r="M128" s="232">
        <f t="shared" si="22"/>
        <v>2.85</v>
      </c>
      <c r="N128" s="236">
        <f t="shared" si="23"/>
        <v>39.9</v>
      </c>
    </row>
    <row r="129" spans="1:14" ht="15">
      <c r="A129" s="229" t="s">
        <v>129</v>
      </c>
      <c r="B129" s="230" t="s">
        <v>18</v>
      </c>
      <c r="C129" s="231">
        <f>'Almoxarifado-Novembro_2020'!L128</f>
        <v>0</v>
      </c>
      <c r="D129" s="232" t="str">
        <f t="shared" si="24"/>
        <v>-</v>
      </c>
      <c r="E129" s="232">
        <f>'Almoxarifado-Novembro_2020'!N128</f>
        <v>0</v>
      </c>
      <c r="F129" s="234"/>
      <c r="G129" s="235"/>
      <c r="H129" s="236">
        <f t="shared" si="20"/>
        <v>0</v>
      </c>
      <c r="I129" s="247"/>
      <c r="J129" s="248"/>
      <c r="K129" s="249">
        <f t="shared" si="25"/>
        <v>0</v>
      </c>
      <c r="L129" s="231">
        <f t="shared" si="21"/>
        <v>0</v>
      </c>
      <c r="M129" s="232" t="str">
        <f t="shared" si="22"/>
        <v>-</v>
      </c>
      <c r="N129" s="236">
        <f t="shared" si="23"/>
        <v>0</v>
      </c>
    </row>
    <row r="130" spans="1:14" ht="15">
      <c r="A130" s="229" t="s">
        <v>130</v>
      </c>
      <c r="B130" s="230" t="s">
        <v>72</v>
      </c>
      <c r="C130" s="231">
        <f>'Almoxarifado-Novembro_2020'!L129</f>
        <v>10</v>
      </c>
      <c r="D130" s="232">
        <f t="shared" si="24"/>
        <v>2.2</v>
      </c>
      <c r="E130" s="232">
        <f>'Almoxarifado-Novembro_2020'!N129</f>
        <v>22</v>
      </c>
      <c r="F130" s="234"/>
      <c r="G130" s="235"/>
      <c r="H130" s="236">
        <f t="shared" si="20"/>
        <v>0</v>
      </c>
      <c r="I130" s="247"/>
      <c r="J130" s="248"/>
      <c r="K130" s="249">
        <f t="shared" si="25"/>
        <v>0</v>
      </c>
      <c r="L130" s="231">
        <f t="shared" si="21"/>
        <v>10</v>
      </c>
      <c r="M130" s="232">
        <f t="shared" si="22"/>
        <v>2.2</v>
      </c>
      <c r="N130" s="236">
        <f t="shared" si="23"/>
        <v>22</v>
      </c>
    </row>
    <row r="131" spans="1:14" s="4" customFormat="1" ht="15">
      <c r="A131" s="177" t="s">
        <v>131</v>
      </c>
      <c r="B131" s="311"/>
      <c r="C131" s="316"/>
      <c r="D131" s="311"/>
      <c r="E131" s="64">
        <f>SUM(E120:E130)</f>
        <v>442.09</v>
      </c>
      <c r="F131" s="296"/>
      <c r="G131" s="296"/>
      <c r="H131" s="180">
        <f>SUM(H120:H130)</f>
        <v>42.75</v>
      </c>
      <c r="I131" s="296"/>
      <c r="J131" s="296"/>
      <c r="K131" s="64">
        <f>SUM(K120:K130)</f>
        <v>0</v>
      </c>
      <c r="L131" s="296"/>
      <c r="M131" s="296"/>
      <c r="N131" s="64">
        <f>SUM(N120:N130)</f>
        <v>484.84</v>
      </c>
    </row>
    <row r="132" spans="1:14" s="278" customFormat="1" ht="5.25">
      <c r="A132" s="316"/>
      <c r="B132" s="316"/>
      <c r="C132" s="316"/>
      <c r="D132" s="316"/>
      <c r="E132" s="316"/>
      <c r="F132" s="316"/>
      <c r="G132" s="316"/>
      <c r="H132" s="316"/>
      <c r="I132" s="316"/>
      <c r="J132" s="316"/>
      <c r="K132" s="316"/>
      <c r="L132" s="316"/>
      <c r="M132" s="316"/>
      <c r="N132" s="316"/>
    </row>
    <row r="133" spans="1:14" s="281" customFormat="1" ht="11.25">
      <c r="A133" s="306"/>
      <c r="B133" s="314"/>
      <c r="C133" s="306"/>
      <c r="D133" s="314"/>
      <c r="E133" s="306"/>
      <c r="F133" s="306"/>
      <c r="G133" s="305"/>
      <c r="H133" s="307"/>
      <c r="I133" s="306"/>
      <c r="J133" s="309"/>
      <c r="K133" s="310" t="s">
        <v>15</v>
      </c>
      <c r="L133" s="310"/>
      <c r="M133" s="310"/>
      <c r="N133" s="310"/>
    </row>
    <row r="134" spans="1:14" ht="15">
      <c r="A134" s="221" t="s">
        <v>132</v>
      </c>
      <c r="B134" s="222"/>
      <c r="C134" s="250"/>
      <c r="D134" s="222"/>
      <c r="E134" s="250"/>
      <c r="F134" s="251"/>
      <c r="G134" s="227"/>
      <c r="H134" s="228"/>
      <c r="I134" s="226"/>
      <c r="J134" s="260"/>
      <c r="K134" s="245">
        <v>5755</v>
      </c>
      <c r="L134" s="256"/>
      <c r="M134" s="257"/>
      <c r="N134" s="245">
        <v>343</v>
      </c>
    </row>
    <row r="135" spans="1:14" ht="15">
      <c r="A135" s="229" t="s">
        <v>169</v>
      </c>
      <c r="B135" s="230" t="s">
        <v>18</v>
      </c>
      <c r="C135" s="231">
        <f>'Almoxarifado-Novembro_2020'!L134</f>
        <v>0</v>
      </c>
      <c r="D135" s="232" t="str">
        <f>_xlfn.IFERROR(ROUND(E135/C135,2),"-")</f>
        <v>-</v>
      </c>
      <c r="E135" s="232">
        <f>'Almoxarifado-Novembro_2020'!N134</f>
        <v>0</v>
      </c>
      <c r="F135" s="234"/>
      <c r="G135" s="235"/>
      <c r="H135" s="236">
        <f>F135*G135</f>
        <v>0</v>
      </c>
      <c r="I135" s="247"/>
      <c r="J135" s="248"/>
      <c r="K135" s="249">
        <f>I135*J135</f>
        <v>0</v>
      </c>
      <c r="L135" s="231">
        <f>C135+F135-I135</f>
        <v>0</v>
      </c>
      <c r="M135" s="232" t="str">
        <f>_xlfn.IFERROR(ROUND(N135/L135,2),"-")</f>
        <v>-</v>
      </c>
      <c r="N135" s="236">
        <f>E135+H135-K135</f>
        <v>0</v>
      </c>
    </row>
    <row r="136" spans="1:14" ht="15">
      <c r="A136" s="229" t="s">
        <v>134</v>
      </c>
      <c r="B136" s="230" t="s">
        <v>18</v>
      </c>
      <c r="C136" s="231">
        <f>'Almoxarifado-Novembro_2020'!L135</f>
        <v>0</v>
      </c>
      <c r="D136" s="232" t="str">
        <f>_xlfn.IFERROR(ROUND(E136/C136,2),"-")</f>
        <v>-</v>
      </c>
      <c r="E136" s="232">
        <f>'Almoxarifado-Novembro_2020'!N135</f>
        <v>0</v>
      </c>
      <c r="F136" s="234"/>
      <c r="G136" s="235"/>
      <c r="H136" s="236">
        <f>F136*G136</f>
        <v>0</v>
      </c>
      <c r="I136" s="247"/>
      <c r="J136" s="248"/>
      <c r="K136" s="249">
        <f>I136*J136</f>
        <v>0</v>
      </c>
      <c r="L136" s="231">
        <f>C136+F136-I136</f>
        <v>0</v>
      </c>
      <c r="M136" s="232" t="str">
        <f>_xlfn.IFERROR(ROUND(N136/L136,2),"-")</f>
        <v>-</v>
      </c>
      <c r="N136" s="236">
        <f>E136+H136-K136</f>
        <v>0</v>
      </c>
    </row>
    <row r="137" spans="1:14" ht="15">
      <c r="A137" s="229" t="s">
        <v>135</v>
      </c>
      <c r="B137" s="230" t="s">
        <v>18</v>
      </c>
      <c r="C137" s="231">
        <f>'Almoxarifado-Novembro_2020'!L136</f>
        <v>0</v>
      </c>
      <c r="D137" s="232" t="str">
        <f>_xlfn.IFERROR(ROUND(E137/C137,2),"-")</f>
        <v>-</v>
      </c>
      <c r="E137" s="232">
        <f>'Almoxarifado-Novembro_2020'!N136</f>
        <v>0</v>
      </c>
      <c r="F137" s="234"/>
      <c r="G137" s="235"/>
      <c r="H137" s="236">
        <f>F137*G137</f>
        <v>0</v>
      </c>
      <c r="I137" s="247"/>
      <c r="J137" s="248"/>
      <c r="K137" s="249">
        <f>I137*J137</f>
        <v>0</v>
      </c>
      <c r="L137" s="231">
        <f>C137+F137-I137</f>
        <v>0</v>
      </c>
      <c r="M137" s="232" t="str">
        <f>_xlfn.IFERROR(ROUND(N137/L137,2),"-")</f>
        <v>-</v>
      </c>
      <c r="N137" s="236">
        <f>E137+H137-K137</f>
        <v>0</v>
      </c>
    </row>
    <row r="138" spans="1:14" s="4" customFormat="1" ht="15">
      <c r="A138" s="177" t="s">
        <v>136</v>
      </c>
      <c r="B138" s="311"/>
      <c r="C138" s="296">
        <v>0</v>
      </c>
      <c r="D138" s="311"/>
      <c r="E138" s="64">
        <f>SUM(E135:E137)</f>
        <v>0</v>
      </c>
      <c r="F138" s="296"/>
      <c r="G138" s="296"/>
      <c r="H138" s="64">
        <f>SUM(H135:H137)</f>
        <v>0</v>
      </c>
      <c r="I138" s="296"/>
      <c r="J138" s="296"/>
      <c r="K138" s="64">
        <f>SUM(K135:K137)</f>
        <v>0</v>
      </c>
      <c r="L138" s="296"/>
      <c r="M138" s="296"/>
      <c r="N138" s="64">
        <f>SUM(N135:N137)</f>
        <v>0</v>
      </c>
    </row>
    <row r="139" spans="1:14" s="281" customFormat="1" ht="11.25">
      <c r="A139" s="323"/>
      <c r="B139" s="323"/>
      <c r="C139" s="323"/>
      <c r="D139" s="323"/>
      <c r="E139" s="323"/>
      <c r="F139" s="323"/>
      <c r="G139" s="323"/>
      <c r="H139" s="323"/>
      <c r="I139" s="323"/>
      <c r="J139" s="323"/>
      <c r="K139" s="323"/>
      <c r="L139" s="323"/>
      <c r="M139" s="323"/>
      <c r="N139" s="323"/>
    </row>
    <row r="140" spans="1:14" s="281" customFormat="1" ht="11.25">
      <c r="A140" s="323"/>
      <c r="B140" s="323"/>
      <c r="C140" s="323"/>
      <c r="D140" s="323"/>
      <c r="E140" s="323"/>
      <c r="F140" s="323"/>
      <c r="G140" s="323"/>
      <c r="H140" s="323"/>
      <c r="I140" s="323"/>
      <c r="J140" s="323"/>
      <c r="K140" s="323"/>
      <c r="L140" s="323"/>
      <c r="M140" s="323"/>
      <c r="N140" s="323"/>
    </row>
    <row r="141" spans="1:14" s="281" customFormat="1" ht="11.25">
      <c r="A141" s="306"/>
      <c r="B141" s="314"/>
      <c r="C141" s="306"/>
      <c r="D141" s="314"/>
      <c r="E141" s="306"/>
      <c r="F141" s="306"/>
      <c r="G141" s="305"/>
      <c r="H141" s="307"/>
      <c r="I141" s="306"/>
      <c r="J141" s="309"/>
      <c r="K141" s="310" t="s">
        <v>15</v>
      </c>
      <c r="L141" s="310"/>
      <c r="M141" s="310"/>
      <c r="N141" s="310"/>
    </row>
    <row r="142" spans="1:14" ht="15">
      <c r="A142" s="221" t="s">
        <v>137</v>
      </c>
      <c r="B142" s="222"/>
      <c r="C142" s="250"/>
      <c r="D142" s="222"/>
      <c r="E142" s="250"/>
      <c r="F142" s="251"/>
      <c r="G142" s="227"/>
      <c r="H142" s="228"/>
      <c r="I142" s="226"/>
      <c r="J142" s="260"/>
      <c r="K142" s="245">
        <v>5766</v>
      </c>
      <c r="L142" s="256"/>
      <c r="M142" s="257"/>
      <c r="N142" s="245">
        <v>343</v>
      </c>
    </row>
    <row r="143" spans="1:14" ht="15">
      <c r="A143" s="229" t="s">
        <v>138</v>
      </c>
      <c r="B143" s="230" t="s">
        <v>18</v>
      </c>
      <c r="C143" s="231">
        <f>'Almoxarifado-Novembro_2020'!L142</f>
        <v>0</v>
      </c>
      <c r="D143" s="232" t="str">
        <f>_xlfn.IFERROR(ROUND(E143/C143,2),"-")</f>
        <v>-</v>
      </c>
      <c r="E143" s="232">
        <f>'Almoxarifado-Novembro_2020'!N142</f>
        <v>0</v>
      </c>
      <c r="F143" s="234"/>
      <c r="G143" s="235"/>
      <c r="H143" s="236">
        <f>F143*G143</f>
        <v>0</v>
      </c>
      <c r="I143" s="247"/>
      <c r="J143" s="248"/>
      <c r="K143" s="249">
        <f>I143*J143</f>
        <v>0</v>
      </c>
      <c r="L143" s="231">
        <f>C143+F143-I143</f>
        <v>0</v>
      </c>
      <c r="M143" s="232" t="str">
        <f>_xlfn.IFERROR(ROUND(N143/L143,2),"-")</f>
        <v>-</v>
      </c>
      <c r="N143" s="236">
        <f>E143+H143-K143</f>
        <v>0</v>
      </c>
    </row>
    <row r="144" spans="1:14" ht="15">
      <c r="A144" s="229" t="s">
        <v>139</v>
      </c>
      <c r="B144" s="230" t="s">
        <v>18</v>
      </c>
      <c r="C144" s="231">
        <f>'Almoxarifado-Novembro_2020'!L143</f>
        <v>0</v>
      </c>
      <c r="D144" s="232" t="str">
        <f>_xlfn.IFERROR(ROUND(E144/C144,2),"-")</f>
        <v>-</v>
      </c>
      <c r="E144" s="232">
        <f>'Almoxarifado-Novembro_2020'!N143</f>
        <v>0</v>
      </c>
      <c r="F144" s="234"/>
      <c r="G144" s="235"/>
      <c r="H144" s="236">
        <f>F144*G144</f>
        <v>0</v>
      </c>
      <c r="I144" s="247"/>
      <c r="J144" s="248"/>
      <c r="K144" s="249">
        <f>I144*J144</f>
        <v>0</v>
      </c>
      <c r="L144" s="231">
        <f>C144+F144-I144</f>
        <v>0</v>
      </c>
      <c r="M144" s="232" t="str">
        <f>_xlfn.IFERROR(ROUND(N144/L144,2),"-")</f>
        <v>-</v>
      </c>
      <c r="N144" s="236">
        <f>E144+H144-K144</f>
        <v>0</v>
      </c>
    </row>
    <row r="145" spans="1:14" ht="15.75">
      <c r="A145" s="229" t="s">
        <v>140</v>
      </c>
      <c r="B145" s="230" t="s">
        <v>18</v>
      </c>
      <c r="C145" s="231">
        <f>'Almoxarifado-Novembro_2020'!L144</f>
        <v>0</v>
      </c>
      <c r="D145" s="232" t="str">
        <f>_xlfn.IFERROR(ROUND(E145/C145,2),"-")</f>
        <v>-</v>
      </c>
      <c r="E145" s="232">
        <f>'Almoxarifado-Novembro_2020'!N144</f>
        <v>0</v>
      </c>
      <c r="F145" s="234"/>
      <c r="G145" s="235"/>
      <c r="H145" s="236">
        <f>F145*G145</f>
        <v>0</v>
      </c>
      <c r="I145" s="247"/>
      <c r="J145" s="248"/>
      <c r="K145" s="249">
        <f>I145*J145</f>
        <v>0</v>
      </c>
      <c r="L145" s="231">
        <f>C145+F145-I145</f>
        <v>0</v>
      </c>
      <c r="M145" s="232" t="str">
        <f>_xlfn.IFERROR(ROUND(N145/L145,2),"-")</f>
        <v>-</v>
      </c>
      <c r="N145" s="236">
        <f>E145+H145-K145</f>
        <v>0</v>
      </c>
    </row>
    <row r="146" spans="1:14" s="4" customFormat="1" ht="15.75">
      <c r="A146" s="177" t="s">
        <v>141</v>
      </c>
      <c r="B146" s="311"/>
      <c r="C146" s="296">
        <v>0</v>
      </c>
      <c r="D146" s="311"/>
      <c r="E146" s="64">
        <f>SUM(E143:E145)</f>
        <v>0</v>
      </c>
      <c r="F146" s="296"/>
      <c r="G146" s="296"/>
      <c r="H146" s="64">
        <f>SUM(H143:H145)</f>
        <v>0</v>
      </c>
      <c r="I146" s="296"/>
      <c r="J146" s="296"/>
      <c r="K146" s="64">
        <f>SUM(K143:K145)</f>
        <v>0</v>
      </c>
      <c r="L146" s="296"/>
      <c r="M146" s="296"/>
      <c r="N146" s="64">
        <f>SUM(N143:N145)</f>
        <v>0</v>
      </c>
    </row>
    <row r="147" spans="1:14" s="278" customFormat="1" ht="5.25">
      <c r="A147" s="316"/>
      <c r="B147" s="316"/>
      <c r="C147" s="316"/>
      <c r="D147" s="316"/>
      <c r="E147" s="316"/>
      <c r="F147" s="316"/>
      <c r="G147" s="316"/>
      <c r="H147" s="316"/>
      <c r="I147" s="316"/>
      <c r="J147" s="316"/>
      <c r="K147" s="316"/>
      <c r="L147" s="316"/>
      <c r="M147" s="316"/>
      <c r="N147" s="316"/>
    </row>
    <row r="148" spans="1:14" s="281" customFormat="1" ht="12">
      <c r="A148" s="306"/>
      <c r="B148" s="314"/>
      <c r="C148" s="306"/>
      <c r="D148" s="314"/>
      <c r="E148" s="306"/>
      <c r="F148" s="306"/>
      <c r="G148" s="305"/>
      <c r="H148" s="307"/>
      <c r="I148" s="306"/>
      <c r="J148" s="309"/>
      <c r="K148" s="310" t="s">
        <v>15</v>
      </c>
      <c r="L148" s="310"/>
      <c r="M148" s="310"/>
      <c r="N148" s="310"/>
    </row>
    <row r="149" spans="1:14" ht="15.75">
      <c r="A149" s="221" t="s">
        <v>142</v>
      </c>
      <c r="B149" s="222"/>
      <c r="C149" s="250"/>
      <c r="D149" s="222"/>
      <c r="E149" s="250"/>
      <c r="F149" s="250"/>
      <c r="G149" s="225"/>
      <c r="H149" s="263"/>
      <c r="I149" s="269"/>
      <c r="J149" s="270"/>
      <c r="K149" s="245">
        <v>5766</v>
      </c>
      <c r="L149" s="256"/>
      <c r="M149" s="257"/>
      <c r="N149" s="245">
        <v>343</v>
      </c>
    </row>
    <row r="150" spans="1:14" ht="15">
      <c r="A150" s="229" t="s">
        <v>143</v>
      </c>
      <c r="B150" s="230" t="s">
        <v>18</v>
      </c>
      <c r="C150" s="231">
        <f>'Almoxarifado-Novembro_2020'!L149</f>
        <v>37</v>
      </c>
      <c r="D150" s="232">
        <f>_xlfn.IFERROR(ROUND(E150/C150,2),"-")</f>
        <v>18.25</v>
      </c>
      <c r="E150" s="232">
        <f>'Almoxarifado-Novembro_2020'!N149</f>
        <v>675.25</v>
      </c>
      <c r="F150" s="234"/>
      <c r="G150" s="235"/>
      <c r="H150" s="236">
        <f>F150*G150</f>
        <v>0</v>
      </c>
      <c r="I150" s="247"/>
      <c r="J150" s="248"/>
      <c r="K150" s="249">
        <f>I150*J150</f>
        <v>0</v>
      </c>
      <c r="L150" s="231">
        <f>C150+F150-I150</f>
        <v>37</v>
      </c>
      <c r="M150" s="232">
        <f>_xlfn.IFERROR(ROUND(N150/L150,2),"-")</f>
        <v>18.25</v>
      </c>
      <c r="N150" s="236">
        <f>E150+H150-K150</f>
        <v>675.25</v>
      </c>
    </row>
    <row r="151" spans="1:14" ht="15">
      <c r="A151" s="229" t="s">
        <v>144</v>
      </c>
      <c r="B151" s="230" t="s">
        <v>18</v>
      </c>
      <c r="C151" s="231">
        <f>'Almoxarifado-Novembro_2020'!L150</f>
        <v>62</v>
      </c>
      <c r="D151" s="232">
        <f>_xlfn.IFERROR(ROUND(E151/C151,2),"-")</f>
        <v>18.25</v>
      </c>
      <c r="E151" s="232">
        <f>'Almoxarifado-Novembro_2020'!N150</f>
        <v>1131.5</v>
      </c>
      <c r="F151" s="234"/>
      <c r="G151" s="235"/>
      <c r="H151" s="236">
        <f>F151*G151</f>
        <v>0</v>
      </c>
      <c r="I151" s="247"/>
      <c r="J151" s="248"/>
      <c r="K151" s="249">
        <f>I151*J151</f>
        <v>0</v>
      </c>
      <c r="L151" s="231">
        <f>C151+F151-I151</f>
        <v>62</v>
      </c>
      <c r="M151" s="232">
        <f>_xlfn.IFERROR(ROUND(N151/L151,2),"-")</f>
        <v>18.25</v>
      </c>
      <c r="N151" s="236">
        <f>E151+H151-K151</f>
        <v>1131.5</v>
      </c>
    </row>
    <row r="152" spans="1:14" ht="15">
      <c r="A152" s="229" t="s">
        <v>145</v>
      </c>
      <c r="B152" s="230" t="s">
        <v>18</v>
      </c>
      <c r="C152" s="231">
        <f>'Almoxarifado-Novembro_2020'!L151</f>
        <v>47</v>
      </c>
      <c r="D152" s="232">
        <f>_xlfn.IFERROR(ROUND(E152/C152,2),"-")</f>
        <v>18.25</v>
      </c>
      <c r="E152" s="232">
        <f>'Almoxarifado-Novembro_2020'!N151</f>
        <v>857.75</v>
      </c>
      <c r="F152" s="234"/>
      <c r="G152" s="235"/>
      <c r="H152" s="236">
        <f>F152*G152</f>
        <v>0</v>
      </c>
      <c r="I152" s="247"/>
      <c r="J152" s="248"/>
      <c r="K152" s="249">
        <f>I152*J152</f>
        <v>0</v>
      </c>
      <c r="L152" s="231">
        <f>C152+F152-I152</f>
        <v>47</v>
      </c>
      <c r="M152" s="232">
        <f>_xlfn.IFERROR(ROUND(N152/L152,2),"-")</f>
        <v>18.25</v>
      </c>
      <c r="N152" s="236">
        <f>E152+H152-K152</f>
        <v>857.75</v>
      </c>
    </row>
    <row r="153" spans="1:14" ht="15">
      <c r="A153" s="229" t="s">
        <v>146</v>
      </c>
      <c r="B153" s="230" t="s">
        <v>18</v>
      </c>
      <c r="C153" s="231">
        <f>'Almoxarifado-Novembro_2020'!L152</f>
        <v>47</v>
      </c>
      <c r="D153" s="232">
        <f>_xlfn.IFERROR(ROUND(E153/C153,2),"-")</f>
        <v>18.25</v>
      </c>
      <c r="E153" s="232">
        <f>'Almoxarifado-Novembro_2020'!N152</f>
        <v>857.75</v>
      </c>
      <c r="F153" s="234"/>
      <c r="G153" s="235"/>
      <c r="H153" s="236">
        <f>F153*G153</f>
        <v>0</v>
      </c>
      <c r="I153" s="247"/>
      <c r="J153" s="248"/>
      <c r="K153" s="249">
        <f>I153*J153</f>
        <v>0</v>
      </c>
      <c r="L153" s="231">
        <f>C153+F153-I153</f>
        <v>47</v>
      </c>
      <c r="M153" s="232">
        <f>_xlfn.IFERROR(ROUND(N153/L153,2),"-")</f>
        <v>18.25</v>
      </c>
      <c r="N153" s="236">
        <f>E153+H153-K153</f>
        <v>857.75</v>
      </c>
    </row>
    <row r="154" spans="1:14" ht="15.75">
      <c r="A154" s="229" t="s">
        <v>147</v>
      </c>
      <c r="B154" s="230" t="s">
        <v>18</v>
      </c>
      <c r="C154" s="231">
        <f>'Almoxarifado-Novembro_2020'!L153</f>
        <v>9</v>
      </c>
      <c r="D154" s="232">
        <f>_xlfn.IFERROR(ROUND(E154/C154,2),"-")</f>
        <v>18.25</v>
      </c>
      <c r="E154" s="232">
        <f>'Almoxarifado-Novembro_2020'!N153</f>
        <v>164.25</v>
      </c>
      <c r="F154" s="234"/>
      <c r="G154" s="235"/>
      <c r="H154" s="236">
        <f>F154*G154</f>
        <v>0</v>
      </c>
      <c r="I154" s="247"/>
      <c r="J154" s="248"/>
      <c r="K154" s="249">
        <f>I154*J154</f>
        <v>0</v>
      </c>
      <c r="L154" s="231">
        <f>C154+F154-I154</f>
        <v>9</v>
      </c>
      <c r="M154" s="232">
        <f>_xlfn.IFERROR(ROUND(N154/L154,2),"-")</f>
        <v>18.25</v>
      </c>
      <c r="N154" s="236">
        <f>E154+H154-K154</f>
        <v>164.25</v>
      </c>
    </row>
    <row r="155" spans="1:14" s="4" customFormat="1" ht="15.75">
      <c r="A155" s="177" t="s">
        <v>148</v>
      </c>
      <c r="B155" s="311"/>
      <c r="C155" s="296">
        <v>0</v>
      </c>
      <c r="D155" s="311"/>
      <c r="E155" s="64">
        <f>SUM(E150:E154)</f>
        <v>3686.5</v>
      </c>
      <c r="F155" s="296"/>
      <c r="G155" s="296"/>
      <c r="H155" s="64">
        <f>SUM(H150:H154)</f>
        <v>0</v>
      </c>
      <c r="I155" s="296"/>
      <c r="J155" s="296"/>
      <c r="K155" s="64">
        <f>SUM(K150:K154)</f>
        <v>0</v>
      </c>
      <c r="L155" s="296"/>
      <c r="M155" s="296"/>
      <c r="N155" s="64">
        <f>SUM(N150:N154)</f>
        <v>3686.5</v>
      </c>
    </row>
    <row r="156" spans="2:14" s="3" customFormat="1" ht="6">
      <c r="B156" s="2"/>
      <c r="D156" s="2"/>
      <c r="G156" s="80"/>
      <c r="H156" s="81"/>
      <c r="I156" s="78"/>
      <c r="J156" s="80"/>
      <c r="K156" s="80"/>
      <c r="L156" s="331"/>
      <c r="M156" s="80"/>
      <c r="N156" s="80"/>
    </row>
    <row r="157" spans="1:14" s="4" customFormat="1" ht="15.75">
      <c r="A157" s="177" t="s">
        <v>164</v>
      </c>
      <c r="B157" s="314" t="s">
        <v>165</v>
      </c>
      <c r="C157" s="296"/>
      <c r="D157" s="311"/>
      <c r="E157" s="64">
        <v>106.22</v>
      </c>
      <c r="F157" s="296"/>
      <c r="G157" s="296" t="s">
        <v>102</v>
      </c>
      <c r="H157" s="64">
        <v>0</v>
      </c>
      <c r="I157" s="296"/>
      <c r="J157" s="296"/>
      <c r="K157" s="64">
        <v>0</v>
      </c>
      <c r="L157" s="296"/>
      <c r="M157" s="296" t="s">
        <v>102</v>
      </c>
      <c r="N157" s="64">
        <f>E157+H157-K157</f>
        <v>106.22</v>
      </c>
    </row>
    <row r="158" spans="1:14" s="3" customFormat="1" ht="13.5">
      <c r="A158" s="324"/>
      <c r="B158" s="325"/>
      <c r="C158" s="326"/>
      <c r="D158" s="325"/>
      <c r="E158" s="326"/>
      <c r="F158" s="326"/>
      <c r="G158" s="327"/>
      <c r="H158" s="328"/>
      <c r="I158" s="326"/>
      <c r="J158" s="327"/>
      <c r="K158" s="327"/>
      <c r="L158" s="332"/>
      <c r="M158" s="327"/>
      <c r="N158" s="327"/>
    </row>
    <row r="159" spans="1:14" s="3" customFormat="1" ht="15.75">
      <c r="A159" s="324"/>
      <c r="B159" s="125"/>
      <c r="C159" s="126"/>
      <c r="D159" s="125"/>
      <c r="E159" s="265" t="s">
        <v>152</v>
      </c>
      <c r="F159" s="126"/>
      <c r="G159" s="128"/>
      <c r="H159" s="265" t="s">
        <v>153</v>
      </c>
      <c r="I159" s="326"/>
      <c r="J159" s="327"/>
      <c r="K159" s="265" t="s">
        <v>154</v>
      </c>
      <c r="L159" s="135"/>
      <c r="M159" s="128"/>
      <c r="N159" s="265" t="s">
        <v>155</v>
      </c>
    </row>
    <row r="160" spans="1:14" s="4" customFormat="1" ht="15.75">
      <c r="A160" s="177" t="s">
        <v>156</v>
      </c>
      <c r="B160" s="314" t="s">
        <v>165</v>
      </c>
      <c r="C160" s="296"/>
      <c r="D160" s="311"/>
      <c r="E160" s="64">
        <f>E157+E155+E146+E138+E131+E116+E104+E93+E86</f>
        <v>11286.855670840785</v>
      </c>
      <c r="F160" s="296"/>
      <c r="G160" s="296"/>
      <c r="H160" s="180">
        <f>H157+H155+H146+H138+H131+H116+H104+H93+H86</f>
        <v>42.75</v>
      </c>
      <c r="I160" s="296"/>
      <c r="J160" s="296"/>
      <c r="K160" s="180">
        <f>K157+K155+K146+K138+K131+K116+K104+K93+K86</f>
        <v>342.48</v>
      </c>
      <c r="L160" s="296"/>
      <c r="M160" s="296"/>
      <c r="N160" s="180">
        <f>N157+N155+N146+N138+N131+N116+N104+N93+N86</f>
        <v>10987.125670840785</v>
      </c>
    </row>
    <row r="161" spans="1:14" ht="15">
      <c r="A161" s="71"/>
      <c r="B161" s="125"/>
      <c r="C161" s="126"/>
      <c r="D161" s="125"/>
      <c r="E161" s="126"/>
      <c r="F161" s="126"/>
      <c r="G161" s="128"/>
      <c r="H161" s="129"/>
      <c r="I161" s="126"/>
      <c r="J161" s="128"/>
      <c r="K161" s="128"/>
      <c r="L161" s="135"/>
      <c r="M161" s="128"/>
      <c r="N161" s="128"/>
    </row>
    <row r="162" spans="2:14" ht="15">
      <c r="B162" s="125"/>
      <c r="C162" s="126"/>
      <c r="D162" s="125"/>
      <c r="E162" s="126"/>
      <c r="F162" s="126"/>
      <c r="G162" s="128"/>
      <c r="H162" s="129"/>
      <c r="I162" s="126"/>
      <c r="J162" s="128"/>
      <c r="K162" s="128"/>
      <c r="L162" s="135"/>
      <c r="M162" s="128"/>
      <c r="N162" s="128"/>
    </row>
    <row r="163" spans="2:14" ht="15">
      <c r="B163" s="125"/>
      <c r="C163" s="126"/>
      <c r="D163" s="125"/>
      <c r="E163" s="266"/>
      <c r="F163" s="126"/>
      <c r="G163" s="128"/>
      <c r="H163" s="129"/>
      <c r="I163" s="126"/>
      <c r="J163" s="128"/>
      <c r="K163" s="128"/>
      <c r="L163" s="135"/>
      <c r="M163" s="128"/>
      <c r="N163" s="128"/>
    </row>
    <row r="164" spans="2:14" ht="15">
      <c r="B164" s="134"/>
      <c r="C164" s="135"/>
      <c r="D164" s="134"/>
      <c r="E164" s="128"/>
      <c r="F164" s="126"/>
      <c r="G164" s="128"/>
      <c r="H164" s="129"/>
      <c r="I164" s="126"/>
      <c r="J164" s="128"/>
      <c r="K164" s="128"/>
      <c r="L164" s="135"/>
      <c r="M164" s="128"/>
      <c r="N164" s="128"/>
    </row>
    <row r="165" spans="2:14" ht="15">
      <c r="B165" s="134"/>
      <c r="C165" s="135"/>
      <c r="D165" s="134"/>
      <c r="E165" s="128"/>
      <c r="F165" s="126"/>
      <c r="G165" s="128"/>
      <c r="H165" s="129"/>
      <c r="I165" s="126"/>
      <c r="J165" s="128"/>
      <c r="K165" s="128"/>
      <c r="L165" s="135"/>
      <c r="M165" s="128"/>
      <c r="N165" s="128"/>
    </row>
    <row r="166" spans="1:14" ht="15">
      <c r="A166" s="185"/>
      <c r="B166" s="134"/>
      <c r="C166" s="135"/>
      <c r="D166" s="134"/>
      <c r="E166" s="128"/>
      <c r="F166" s="126"/>
      <c r="G166" s="128"/>
      <c r="H166" s="129"/>
      <c r="I166" s="187"/>
      <c r="J166" s="187"/>
      <c r="K166" s="187"/>
      <c r="L166" s="187"/>
      <c r="M166" s="187"/>
      <c r="N166" s="187"/>
    </row>
    <row r="167" spans="1:14" ht="15">
      <c r="A167" s="1" t="s">
        <v>157</v>
      </c>
      <c r="B167" s="134"/>
      <c r="C167" s="135"/>
      <c r="D167" s="134"/>
      <c r="E167" s="128"/>
      <c r="F167" s="126"/>
      <c r="G167" s="128"/>
      <c r="H167" s="276" t="s">
        <v>158</v>
      </c>
      <c r="I167" s="276"/>
      <c r="J167" s="276"/>
      <c r="K167" s="276"/>
      <c r="L167" s="276"/>
      <c r="M167" s="276"/>
      <c r="N167" s="276"/>
    </row>
    <row r="168" spans="1:14" ht="15">
      <c r="A168" s="329" t="s">
        <v>159</v>
      </c>
      <c r="B168" s="134"/>
      <c r="C168" s="135"/>
      <c r="D168" s="134"/>
      <c r="E168" s="128"/>
      <c r="F168" s="126"/>
      <c r="G168" s="128"/>
      <c r="H168" s="330" t="s">
        <v>160</v>
      </c>
      <c r="I168" s="330"/>
      <c r="J168" s="330"/>
      <c r="K168" s="330"/>
      <c r="L168" s="330"/>
      <c r="M168" s="330"/>
      <c r="N168" s="330"/>
    </row>
    <row r="169" spans="2:14" ht="15">
      <c r="B169" s="134"/>
      <c r="C169" s="135"/>
      <c r="D169" s="134"/>
      <c r="E169" s="128"/>
      <c r="F169" s="126"/>
      <c r="G169" s="128"/>
      <c r="H169" s="129"/>
      <c r="I169" s="126"/>
      <c r="J169" s="128"/>
      <c r="K169" s="128"/>
      <c r="L169" s="135"/>
      <c r="M169" s="128"/>
      <c r="N169" s="128"/>
    </row>
    <row r="170" spans="2:14" ht="15">
      <c r="B170" s="134"/>
      <c r="C170" s="135"/>
      <c r="D170" s="134"/>
      <c r="E170" s="128"/>
      <c r="F170" s="126"/>
      <c r="G170" s="128"/>
      <c r="H170" s="129"/>
      <c r="I170" s="126"/>
      <c r="J170" s="128"/>
      <c r="K170" s="128"/>
      <c r="L170" s="135"/>
      <c r="M170" s="128"/>
      <c r="N170" s="128"/>
    </row>
    <row r="171" spans="1:14" ht="15">
      <c r="A171" s="71"/>
      <c r="B171" s="134"/>
      <c r="C171" s="135"/>
      <c r="D171" s="134"/>
      <c r="E171" s="128"/>
      <c r="F171" s="126"/>
      <c r="G171" s="128"/>
      <c r="H171" s="129"/>
      <c r="I171" s="126"/>
      <c r="J171" s="128"/>
      <c r="K171" s="128"/>
      <c r="L171" s="135"/>
      <c r="M171" s="128"/>
      <c r="N171" s="128"/>
    </row>
    <row r="172" spans="1:14" ht="15">
      <c r="A172" s="71"/>
      <c r="B172" s="134"/>
      <c r="C172" s="135"/>
      <c r="D172" s="134"/>
      <c r="E172" s="128"/>
      <c r="F172" s="126"/>
      <c r="G172" s="128"/>
      <c r="H172" s="129"/>
      <c r="I172" s="126"/>
      <c r="J172" s="128"/>
      <c r="K172" s="128"/>
      <c r="L172" s="135"/>
      <c r="M172" s="128"/>
      <c r="N172" s="128"/>
    </row>
    <row r="173" spans="1:14" ht="15">
      <c r="A173" s="71"/>
      <c r="B173" s="134"/>
      <c r="C173" s="135"/>
      <c r="D173" s="134"/>
      <c r="E173" s="128"/>
      <c r="F173" s="126"/>
      <c r="G173" s="128"/>
      <c r="H173" s="129"/>
      <c r="I173" s="126"/>
      <c r="J173" s="128"/>
      <c r="K173" s="128"/>
      <c r="L173" s="135"/>
      <c r="M173" s="128"/>
      <c r="N173" s="128"/>
    </row>
    <row r="174" spans="1:14" ht="15">
      <c r="A174" s="71"/>
      <c r="B174" s="134"/>
      <c r="C174" s="135"/>
      <c r="D174" s="134"/>
      <c r="E174" s="128"/>
      <c r="F174" s="126"/>
      <c r="G174" s="128"/>
      <c r="H174" s="129"/>
      <c r="I174" s="126"/>
      <c r="J174" s="128"/>
      <c r="K174" s="128"/>
      <c r="L174" s="135"/>
      <c r="M174" s="128"/>
      <c r="N174" s="128"/>
    </row>
    <row r="175" spans="1:14" ht="15">
      <c r="A175" s="71"/>
      <c r="B175" s="134"/>
      <c r="C175" s="135"/>
      <c r="D175" s="134"/>
      <c r="E175" s="128"/>
      <c r="F175" s="126"/>
      <c r="G175" s="128"/>
      <c r="H175" s="129"/>
      <c r="I175" s="126"/>
      <c r="J175" s="128"/>
      <c r="K175" s="128"/>
      <c r="L175" s="135"/>
      <c r="M175" s="128"/>
      <c r="N175" s="128"/>
    </row>
    <row r="176" spans="2:14" ht="15">
      <c r="B176" s="134"/>
      <c r="C176" s="135"/>
      <c r="D176" s="134"/>
      <c r="E176" s="128"/>
      <c r="F176" s="126"/>
      <c r="G176" s="128"/>
      <c r="H176" s="129"/>
      <c r="I176" s="126"/>
      <c r="J176" s="128"/>
      <c r="K176" s="128"/>
      <c r="L176" s="135"/>
      <c r="M176" s="128"/>
      <c r="N176" s="128"/>
    </row>
    <row r="177" spans="2:14" ht="15">
      <c r="B177" s="134"/>
      <c r="C177" s="135"/>
      <c r="D177" s="134"/>
      <c r="E177" s="128"/>
      <c r="F177" s="126"/>
      <c r="G177" s="128"/>
      <c r="H177" s="129"/>
      <c r="I177" s="126"/>
      <c r="J177" s="128"/>
      <c r="K177" s="128"/>
      <c r="L177" s="135"/>
      <c r="M177" s="128"/>
      <c r="N177" s="128"/>
    </row>
    <row r="178" spans="2:14" ht="15">
      <c r="B178" s="134"/>
      <c r="C178" s="135"/>
      <c r="D178" s="134"/>
      <c r="E178" s="128"/>
      <c r="F178" s="126"/>
      <c r="G178" s="128"/>
      <c r="H178" s="129"/>
      <c r="I178" s="126"/>
      <c r="J178" s="128"/>
      <c r="K178" s="128"/>
      <c r="L178" s="135"/>
      <c r="M178" s="128"/>
      <c r="N178" s="128"/>
    </row>
    <row r="179" spans="2:14" ht="15">
      <c r="B179" s="134"/>
      <c r="C179" s="135"/>
      <c r="D179" s="134"/>
      <c r="E179" s="128"/>
      <c r="F179" s="126"/>
      <c r="G179" s="128"/>
      <c r="H179" s="129"/>
      <c r="I179" s="126"/>
      <c r="J179" s="128"/>
      <c r="K179" s="128"/>
      <c r="L179" s="135"/>
      <c r="M179" s="128"/>
      <c r="N179" s="128"/>
    </row>
  </sheetData>
  <sheetProtection selectLockedCells="1" selectUnlockedCells="1"/>
  <mergeCells count="22">
    <mergeCell ref="A1:N1"/>
    <mergeCell ref="A2:N2"/>
    <mergeCell ref="A3:N3"/>
    <mergeCell ref="A4:N4"/>
    <mergeCell ref="A5:N5"/>
    <mergeCell ref="A6:N6"/>
    <mergeCell ref="A7:N7"/>
    <mergeCell ref="C8:E8"/>
    <mergeCell ref="F8:H8"/>
    <mergeCell ref="I8:K8"/>
    <mergeCell ref="L8:N8"/>
    <mergeCell ref="K11:N11"/>
    <mergeCell ref="K88:N88"/>
    <mergeCell ref="K96:N96"/>
    <mergeCell ref="K106:N106"/>
    <mergeCell ref="K118:N118"/>
    <mergeCell ref="K133:N133"/>
    <mergeCell ref="K141:N141"/>
    <mergeCell ref="K148:N148"/>
    <mergeCell ref="I166:N166"/>
    <mergeCell ref="H167:N167"/>
    <mergeCell ref="H168:N168"/>
  </mergeCells>
  <printOptions horizontalCentered="1"/>
  <pageMargins left="0.6854166666666667" right="0.7729166666666667" top="0.5104166666666666" bottom="0.38958333333333334" header="0.5118055555555555" footer="0.5118055555555555"/>
  <pageSetup horizontalDpi="300" verticalDpi="300" orientation="landscape" paperSize="9" scale="7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5"/>
  <sheetViews>
    <sheetView showGridLines="0" defaultGridColor="0" zoomScaleSheetLayoutView="100" colorId="8" workbookViewId="0" topLeftCell="A1">
      <selection activeCell="A8" sqref="A8"/>
    </sheetView>
  </sheetViews>
  <sheetFormatPr defaultColWidth="11.00390625" defaultRowHeight="15"/>
  <cols>
    <col min="1" max="1" width="69.421875" style="4" bestFit="1" customWidth="1"/>
    <col min="2" max="2" width="9.421875" style="134" customWidth="1"/>
    <col min="3" max="3" width="8.57421875" style="135" customWidth="1"/>
    <col min="4" max="4" width="8.57421875" style="134" customWidth="1"/>
    <col min="5" max="5" width="10.140625" style="128" bestFit="1" customWidth="1"/>
    <col min="6" max="6" width="8.57421875" style="126" customWidth="1"/>
    <col min="7" max="7" width="8.57421875" style="128" customWidth="1"/>
    <col min="8" max="8" width="8.57421875" style="129" customWidth="1"/>
    <col min="9" max="9" width="8.57421875" style="126" customWidth="1"/>
    <col min="10" max="11" width="8.57421875" style="128" customWidth="1"/>
    <col min="12" max="12" width="8.57421875" style="135" customWidth="1"/>
    <col min="13" max="13" width="8.57421875" style="128" customWidth="1"/>
    <col min="14" max="14" width="10.140625" style="128" bestFit="1" customWidth="1"/>
    <col min="15" max="16384" width="11.00390625" style="4" customWidth="1"/>
  </cols>
  <sheetData>
    <row r="1" spans="1:14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>
      <c r="A2" s="208" t="s">
        <v>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14" ht="15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1:14" ht="1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5">
      <c r="A5" s="175" t="s">
        <v>170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1:14" ht="15">
      <c r="A6" s="18" t="s">
        <v>171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5">
      <c r="A8" s="22"/>
      <c r="C8" s="211" t="s">
        <v>5</v>
      </c>
      <c r="D8" s="211"/>
      <c r="E8" s="211"/>
      <c r="F8" s="212" t="s">
        <v>6</v>
      </c>
      <c r="G8" s="212"/>
      <c r="H8" s="212"/>
      <c r="I8" s="237" t="s">
        <v>7</v>
      </c>
      <c r="J8" s="237"/>
      <c r="K8" s="237"/>
      <c r="L8" s="238" t="s">
        <v>8</v>
      </c>
      <c r="M8" s="238"/>
      <c r="N8" s="238"/>
    </row>
    <row r="9" spans="1:14" ht="60">
      <c r="A9" s="213" t="s">
        <v>9</v>
      </c>
      <c r="B9" s="214" t="s">
        <v>10</v>
      </c>
      <c r="C9" s="215" t="s">
        <v>11</v>
      </c>
      <c r="D9" s="216" t="s">
        <v>12</v>
      </c>
      <c r="E9" s="217" t="s">
        <v>13</v>
      </c>
      <c r="F9" s="218" t="s">
        <v>11</v>
      </c>
      <c r="G9" s="219" t="s">
        <v>12</v>
      </c>
      <c r="H9" s="220" t="s">
        <v>13</v>
      </c>
      <c r="I9" s="239" t="s">
        <v>11</v>
      </c>
      <c r="J9" s="219" t="s">
        <v>12</v>
      </c>
      <c r="K9" s="240" t="s">
        <v>13</v>
      </c>
      <c r="L9" s="241" t="s">
        <v>11</v>
      </c>
      <c r="M9" s="216" t="s">
        <v>12</v>
      </c>
      <c r="N9" s="242" t="s">
        <v>13</v>
      </c>
    </row>
    <row r="10" spans="2:14" ht="15">
      <c r="B10" s="1"/>
      <c r="C10" s="66"/>
      <c r="D10" s="271"/>
      <c r="E10" s="69"/>
      <c r="F10" s="68"/>
      <c r="G10" s="69"/>
      <c r="H10" s="70"/>
      <c r="I10" s="68"/>
      <c r="J10" s="98"/>
      <c r="K10" s="98"/>
      <c r="L10" s="98"/>
      <c r="M10" s="98"/>
      <c r="N10" s="69"/>
    </row>
    <row r="11" spans="1:14" ht="15">
      <c r="A11" s="22" t="s">
        <v>14</v>
      </c>
      <c r="B11" s="1"/>
      <c r="C11" s="66"/>
      <c r="D11" s="271"/>
      <c r="E11" s="69"/>
      <c r="F11" s="68"/>
      <c r="G11" s="69"/>
      <c r="H11" s="70"/>
      <c r="I11" s="68"/>
      <c r="J11" s="98"/>
      <c r="K11" s="243" t="s">
        <v>15</v>
      </c>
      <c r="L11" s="243"/>
      <c r="M11" s="243"/>
      <c r="N11" s="243"/>
    </row>
    <row r="12" spans="1:14" ht="15">
      <c r="A12" s="221" t="s">
        <v>16</v>
      </c>
      <c r="B12" s="222"/>
      <c r="C12" s="223"/>
      <c r="D12" s="224"/>
      <c r="E12" s="225"/>
      <c r="F12" s="226"/>
      <c r="G12" s="227"/>
      <c r="H12" s="228"/>
      <c r="I12" s="226"/>
      <c r="J12" s="244"/>
      <c r="K12" s="245">
        <v>5754</v>
      </c>
      <c r="L12" s="246"/>
      <c r="M12" s="246"/>
      <c r="N12" s="245">
        <v>4245</v>
      </c>
    </row>
    <row r="13" spans="1:14" ht="28.5">
      <c r="A13" s="229" t="s">
        <v>17</v>
      </c>
      <c r="B13" s="230" t="s">
        <v>18</v>
      </c>
      <c r="C13" s="231">
        <f>'Almoxarifado-Dezembro_2020'!L13</f>
        <v>1</v>
      </c>
      <c r="D13" s="233">
        <f>'Almoxarifado-Dezembro_2020'!M13</f>
        <v>6.5</v>
      </c>
      <c r="E13" s="233">
        <f>'Almoxarifado-Dezembro_2020'!N13</f>
        <v>6.5</v>
      </c>
      <c r="F13" s="234"/>
      <c r="G13" s="235"/>
      <c r="H13" s="236">
        <f aca="true" t="shared" si="0" ref="H13:H85">F13*G13</f>
        <v>0</v>
      </c>
      <c r="I13" s="247"/>
      <c r="J13" s="248"/>
      <c r="K13" s="249">
        <f aca="true" t="shared" si="1" ref="K13:K85">I13*J13</f>
        <v>0</v>
      </c>
      <c r="L13" s="231">
        <f aca="true" t="shared" si="2" ref="L13:L85">C13+F13-I13</f>
        <v>1</v>
      </c>
      <c r="M13" s="232">
        <f aca="true" t="shared" si="3" ref="M13:M76">_xlfn.IFERROR(ROUND(N13/L13,2),"-")</f>
        <v>6.5</v>
      </c>
      <c r="N13" s="236">
        <f aca="true" t="shared" si="4" ref="N13:N85">E13+H13-K13</f>
        <v>6.5</v>
      </c>
    </row>
    <row r="14" spans="1:14" ht="28.5">
      <c r="A14" s="229" t="s">
        <v>19</v>
      </c>
      <c r="B14" s="230" t="s">
        <v>18</v>
      </c>
      <c r="C14" s="231">
        <f>'Almoxarifado-Dezembro_2020'!L14</f>
        <v>9</v>
      </c>
      <c r="D14" s="233">
        <f>'Almoxarifado-Dezembro_2020'!M14</f>
        <v>14</v>
      </c>
      <c r="E14" s="233">
        <f>'Almoxarifado-Dezembro_2020'!N14</f>
        <v>126</v>
      </c>
      <c r="F14" s="234"/>
      <c r="G14" s="235"/>
      <c r="H14" s="232">
        <f t="shared" si="0"/>
        <v>0</v>
      </c>
      <c r="I14" s="247"/>
      <c r="J14" s="248"/>
      <c r="K14" s="249">
        <f t="shared" si="1"/>
        <v>0</v>
      </c>
      <c r="L14" s="231">
        <f t="shared" si="2"/>
        <v>9</v>
      </c>
      <c r="M14" s="232">
        <f t="shared" si="3"/>
        <v>14</v>
      </c>
      <c r="N14" s="236">
        <f t="shared" si="4"/>
        <v>126</v>
      </c>
    </row>
    <row r="15" spans="1:14" ht="15">
      <c r="A15" s="229" t="s">
        <v>20</v>
      </c>
      <c r="B15" s="230" t="s">
        <v>18</v>
      </c>
      <c r="C15" s="231">
        <f>'Almoxarifado-Dezembro_2020'!L15</f>
        <v>250</v>
      </c>
      <c r="D15" s="233">
        <f>'Almoxarifado-Dezembro_2020'!M15</f>
        <v>2.55</v>
      </c>
      <c r="E15" s="233">
        <f>'Almoxarifado-Dezembro_2020'!N15</f>
        <v>637.5</v>
      </c>
      <c r="F15" s="234"/>
      <c r="G15" s="235"/>
      <c r="H15" s="232">
        <f t="shared" si="0"/>
        <v>0</v>
      </c>
      <c r="I15" s="247"/>
      <c r="J15" s="248"/>
      <c r="K15" s="249">
        <f t="shared" si="1"/>
        <v>0</v>
      </c>
      <c r="L15" s="231">
        <f t="shared" si="2"/>
        <v>250</v>
      </c>
      <c r="M15" s="232">
        <f t="shared" si="3"/>
        <v>2.55</v>
      </c>
      <c r="N15" s="236">
        <f t="shared" si="4"/>
        <v>637.5</v>
      </c>
    </row>
    <row r="16" spans="1:14" ht="15">
      <c r="A16" s="229" t="s">
        <v>21</v>
      </c>
      <c r="B16" s="230" t="s">
        <v>18</v>
      </c>
      <c r="C16" s="231">
        <f>'Almoxarifado-Dezembro_2020'!L16</f>
        <v>13</v>
      </c>
      <c r="D16" s="233">
        <f>'Almoxarifado-Dezembro_2020'!M16</f>
        <v>4.69</v>
      </c>
      <c r="E16" s="233">
        <f>'Almoxarifado-Dezembro_2020'!N16</f>
        <v>60.97</v>
      </c>
      <c r="F16" s="234"/>
      <c r="G16" s="235"/>
      <c r="H16" s="232">
        <f t="shared" si="0"/>
        <v>0</v>
      </c>
      <c r="I16" s="247"/>
      <c r="J16" s="248"/>
      <c r="K16" s="249">
        <f t="shared" si="1"/>
        <v>0</v>
      </c>
      <c r="L16" s="231">
        <f t="shared" si="2"/>
        <v>13</v>
      </c>
      <c r="M16" s="232">
        <f t="shared" si="3"/>
        <v>4.69</v>
      </c>
      <c r="N16" s="236">
        <f t="shared" si="4"/>
        <v>60.97</v>
      </c>
    </row>
    <row r="17" spans="1:14" ht="15">
      <c r="A17" s="229" t="s">
        <v>22</v>
      </c>
      <c r="B17" s="230" t="s">
        <v>18</v>
      </c>
      <c r="C17" s="231">
        <f>'Almoxarifado-Dezembro_2020'!L17</f>
        <v>1</v>
      </c>
      <c r="D17" s="233">
        <f>'Almoxarifado-Dezembro_2020'!M17</f>
        <v>4.69</v>
      </c>
      <c r="E17" s="233">
        <f>'Almoxarifado-Dezembro_2020'!N17</f>
        <v>4.69</v>
      </c>
      <c r="F17" s="234"/>
      <c r="G17" s="235"/>
      <c r="H17" s="232">
        <f t="shared" si="0"/>
        <v>0</v>
      </c>
      <c r="I17" s="247"/>
      <c r="J17" s="248"/>
      <c r="K17" s="249">
        <f t="shared" si="1"/>
        <v>0</v>
      </c>
      <c r="L17" s="231">
        <f t="shared" si="2"/>
        <v>1</v>
      </c>
      <c r="M17" s="232">
        <f t="shared" si="3"/>
        <v>4.69</v>
      </c>
      <c r="N17" s="236">
        <f t="shared" si="4"/>
        <v>4.69</v>
      </c>
    </row>
    <row r="18" spans="1:14" ht="15">
      <c r="A18" s="229" t="s">
        <v>23</v>
      </c>
      <c r="B18" s="230" t="s">
        <v>18</v>
      </c>
      <c r="C18" s="231">
        <f>'Almoxarifado-Dezembro_2020'!L18</f>
        <v>74</v>
      </c>
      <c r="D18" s="233">
        <f>'Almoxarifado-Dezembro_2020'!M18</f>
        <v>0.79</v>
      </c>
      <c r="E18" s="233">
        <f>'Almoxarifado-Dezembro_2020'!N18</f>
        <v>58.46</v>
      </c>
      <c r="F18" s="234"/>
      <c r="G18" s="235"/>
      <c r="H18" s="232">
        <f t="shared" si="0"/>
        <v>0</v>
      </c>
      <c r="I18" s="247"/>
      <c r="J18" s="248"/>
      <c r="K18" s="249">
        <f t="shared" si="1"/>
        <v>0</v>
      </c>
      <c r="L18" s="231">
        <f t="shared" si="2"/>
        <v>74</v>
      </c>
      <c r="M18" s="232">
        <f t="shared" si="3"/>
        <v>0.79</v>
      </c>
      <c r="N18" s="236">
        <f t="shared" si="4"/>
        <v>58.46</v>
      </c>
    </row>
    <row r="19" spans="1:14" ht="15">
      <c r="A19" s="229" t="s">
        <v>24</v>
      </c>
      <c r="B19" s="230" t="s">
        <v>18</v>
      </c>
      <c r="C19" s="231">
        <f>'Almoxarifado-Dezembro_2020'!L19</f>
        <v>50</v>
      </c>
      <c r="D19" s="233">
        <f>'Almoxarifado-Dezembro_2020'!M19</f>
        <v>0.79</v>
      </c>
      <c r="E19" s="233">
        <f>'Almoxarifado-Dezembro_2020'!N19</f>
        <v>39.5</v>
      </c>
      <c r="F19" s="234"/>
      <c r="G19" s="235"/>
      <c r="H19" s="232">
        <f t="shared" si="0"/>
        <v>0</v>
      </c>
      <c r="I19" s="247"/>
      <c r="J19" s="248"/>
      <c r="K19" s="249">
        <f t="shared" si="1"/>
        <v>0</v>
      </c>
      <c r="L19" s="231">
        <f t="shared" si="2"/>
        <v>50</v>
      </c>
      <c r="M19" s="232">
        <f t="shared" si="3"/>
        <v>0.79</v>
      </c>
      <c r="N19" s="236">
        <f t="shared" si="4"/>
        <v>39.5</v>
      </c>
    </row>
    <row r="20" spans="1:14" ht="15">
      <c r="A20" s="229" t="s">
        <v>25</v>
      </c>
      <c r="B20" s="230" t="s">
        <v>18</v>
      </c>
      <c r="C20" s="231">
        <f>'Almoxarifado-Dezembro_2020'!L20</f>
        <v>28</v>
      </c>
      <c r="D20" s="233">
        <f>'Almoxarifado-Dezembro_2020'!M20</f>
        <v>0.68</v>
      </c>
      <c r="E20" s="233">
        <f>'Almoxarifado-Dezembro_2020'!N20</f>
        <v>19.04</v>
      </c>
      <c r="F20" s="234"/>
      <c r="G20" s="235"/>
      <c r="H20" s="232">
        <f t="shared" si="0"/>
        <v>0</v>
      </c>
      <c r="I20" s="247"/>
      <c r="J20" s="248"/>
      <c r="K20" s="249">
        <f t="shared" si="1"/>
        <v>0</v>
      </c>
      <c r="L20" s="231">
        <f t="shared" si="2"/>
        <v>28</v>
      </c>
      <c r="M20" s="232">
        <f t="shared" si="3"/>
        <v>0.68</v>
      </c>
      <c r="N20" s="236">
        <f t="shared" si="4"/>
        <v>19.04</v>
      </c>
    </row>
    <row r="21" spans="1:14" ht="15">
      <c r="A21" s="229" t="s">
        <v>26</v>
      </c>
      <c r="B21" s="230" t="s">
        <v>18</v>
      </c>
      <c r="C21" s="231">
        <f>'Almoxarifado-Dezembro_2020'!L21</f>
        <v>8</v>
      </c>
      <c r="D21" s="233">
        <f>'Almoxarifado-Dezembro_2020'!M21</f>
        <v>0.68</v>
      </c>
      <c r="E21" s="233">
        <f>'Almoxarifado-Dezembro_2020'!N21</f>
        <v>5.44</v>
      </c>
      <c r="F21" s="234"/>
      <c r="G21" s="235"/>
      <c r="H21" s="232">
        <f t="shared" si="0"/>
        <v>0</v>
      </c>
      <c r="I21" s="247"/>
      <c r="J21" s="248"/>
      <c r="K21" s="249">
        <f t="shared" si="1"/>
        <v>0</v>
      </c>
      <c r="L21" s="231">
        <f t="shared" si="2"/>
        <v>8</v>
      </c>
      <c r="M21" s="232">
        <f t="shared" si="3"/>
        <v>0.68</v>
      </c>
      <c r="N21" s="236">
        <f t="shared" si="4"/>
        <v>5.44</v>
      </c>
    </row>
    <row r="22" spans="1:14" ht="15">
      <c r="A22" s="229" t="s">
        <v>27</v>
      </c>
      <c r="B22" s="230" t="s">
        <v>18</v>
      </c>
      <c r="C22" s="231">
        <f>'Almoxarifado-Dezembro_2020'!L22</f>
        <v>8</v>
      </c>
      <c r="D22" s="233">
        <f>'Almoxarifado-Dezembro_2020'!M22</f>
        <v>0.68</v>
      </c>
      <c r="E22" s="233">
        <f>'Almoxarifado-Dezembro_2020'!N22</f>
        <v>5.44</v>
      </c>
      <c r="F22" s="234"/>
      <c r="G22" s="235"/>
      <c r="H22" s="232">
        <f t="shared" si="0"/>
        <v>0</v>
      </c>
      <c r="I22" s="247"/>
      <c r="J22" s="248"/>
      <c r="K22" s="249">
        <f t="shared" si="1"/>
        <v>0</v>
      </c>
      <c r="L22" s="231">
        <f t="shared" si="2"/>
        <v>8</v>
      </c>
      <c r="M22" s="232">
        <f t="shared" si="3"/>
        <v>0.68</v>
      </c>
      <c r="N22" s="236">
        <f t="shared" si="4"/>
        <v>5.44</v>
      </c>
    </row>
    <row r="23" spans="1:14" ht="15">
      <c r="A23" s="229" t="s">
        <v>28</v>
      </c>
      <c r="B23" s="230" t="s">
        <v>18</v>
      </c>
      <c r="C23" s="231">
        <f>'Almoxarifado-Dezembro_2020'!L23</f>
        <v>8</v>
      </c>
      <c r="D23" s="233">
        <f>'Almoxarifado-Dezembro_2020'!M23</f>
        <v>0.68</v>
      </c>
      <c r="E23" s="233">
        <f>'Almoxarifado-Dezembro_2020'!N23</f>
        <v>5.44</v>
      </c>
      <c r="F23" s="234"/>
      <c r="G23" s="235"/>
      <c r="H23" s="232">
        <f t="shared" si="0"/>
        <v>0</v>
      </c>
      <c r="I23" s="247"/>
      <c r="J23" s="248"/>
      <c r="K23" s="249">
        <f t="shared" si="1"/>
        <v>0</v>
      </c>
      <c r="L23" s="231">
        <f t="shared" si="2"/>
        <v>8</v>
      </c>
      <c r="M23" s="232">
        <f t="shared" si="3"/>
        <v>0.68</v>
      </c>
      <c r="N23" s="236">
        <f t="shared" si="4"/>
        <v>5.44</v>
      </c>
    </row>
    <row r="24" spans="1:14" ht="15">
      <c r="A24" s="229" t="s">
        <v>29</v>
      </c>
      <c r="B24" s="230" t="s">
        <v>18</v>
      </c>
      <c r="C24" s="231">
        <f>'Almoxarifado-Dezembro_2020'!L24</f>
        <v>5</v>
      </c>
      <c r="D24" s="233">
        <f>'Almoxarifado-Dezembro_2020'!M24</f>
        <v>1</v>
      </c>
      <c r="E24" s="233">
        <f>'Almoxarifado-Dezembro_2020'!N24</f>
        <v>5</v>
      </c>
      <c r="F24" s="234"/>
      <c r="G24" s="235"/>
      <c r="H24" s="232">
        <f t="shared" si="0"/>
        <v>0</v>
      </c>
      <c r="I24" s="247"/>
      <c r="J24" s="248"/>
      <c r="K24" s="249">
        <f t="shared" si="1"/>
        <v>0</v>
      </c>
      <c r="L24" s="231">
        <f t="shared" si="2"/>
        <v>5</v>
      </c>
      <c r="M24" s="232">
        <f t="shared" si="3"/>
        <v>1</v>
      </c>
      <c r="N24" s="236">
        <f t="shared" si="4"/>
        <v>5</v>
      </c>
    </row>
    <row r="25" spans="1:14" ht="15">
      <c r="A25" s="229" t="s">
        <v>30</v>
      </c>
      <c r="B25" s="230" t="s">
        <v>18</v>
      </c>
      <c r="C25" s="231">
        <f>'Almoxarifado-Dezembro_2020'!L25</f>
        <v>250</v>
      </c>
      <c r="D25" s="233">
        <f>'Almoxarifado-Dezembro_2020'!M25</f>
        <v>0.37</v>
      </c>
      <c r="E25" s="233">
        <f>'Almoxarifado-Dezembro_2020'!N25</f>
        <v>92.5</v>
      </c>
      <c r="F25" s="234"/>
      <c r="G25" s="235"/>
      <c r="H25" s="232">
        <f t="shared" si="0"/>
        <v>0</v>
      </c>
      <c r="I25" s="247"/>
      <c r="J25" s="248"/>
      <c r="K25" s="249">
        <f t="shared" si="1"/>
        <v>0</v>
      </c>
      <c r="L25" s="231">
        <f t="shared" si="2"/>
        <v>250</v>
      </c>
      <c r="M25" s="232">
        <f t="shared" si="3"/>
        <v>0.37</v>
      </c>
      <c r="N25" s="236">
        <f t="shared" si="4"/>
        <v>92.5</v>
      </c>
    </row>
    <row r="26" spans="1:14" ht="15">
      <c r="A26" s="229" t="s">
        <v>31</v>
      </c>
      <c r="B26" s="230" t="s">
        <v>32</v>
      </c>
      <c r="C26" s="231">
        <f>'Almoxarifado-Dezembro_2020'!L26</f>
        <v>10</v>
      </c>
      <c r="D26" s="233">
        <f>'Almoxarifado-Dezembro_2020'!M26</f>
        <v>4.59</v>
      </c>
      <c r="E26" s="233">
        <f>'Almoxarifado-Dezembro_2020'!N26</f>
        <v>45.9</v>
      </c>
      <c r="F26" s="234"/>
      <c r="G26" s="235"/>
      <c r="H26" s="232">
        <f t="shared" si="0"/>
        <v>0</v>
      </c>
      <c r="I26" s="247"/>
      <c r="J26" s="248"/>
      <c r="K26" s="249">
        <f t="shared" si="1"/>
        <v>0</v>
      </c>
      <c r="L26" s="231">
        <f t="shared" si="2"/>
        <v>10</v>
      </c>
      <c r="M26" s="232">
        <f t="shared" si="3"/>
        <v>4.59</v>
      </c>
      <c r="N26" s="236">
        <f t="shared" si="4"/>
        <v>45.9</v>
      </c>
    </row>
    <row r="27" spans="1:14" ht="15">
      <c r="A27" s="229" t="s">
        <v>33</v>
      </c>
      <c r="B27" s="230" t="s">
        <v>32</v>
      </c>
      <c r="C27" s="231">
        <f>'Almoxarifado-Dezembro_2020'!L27</f>
        <v>5</v>
      </c>
      <c r="D27" s="233">
        <f>'Almoxarifado-Dezembro_2020'!M27</f>
        <v>4.59</v>
      </c>
      <c r="E27" s="233">
        <f>'Almoxarifado-Dezembro_2020'!N27</f>
        <v>22.95</v>
      </c>
      <c r="F27" s="234"/>
      <c r="G27" s="235"/>
      <c r="H27" s="232">
        <f t="shared" si="0"/>
        <v>0</v>
      </c>
      <c r="I27" s="247"/>
      <c r="J27" s="248"/>
      <c r="K27" s="249">
        <f t="shared" si="1"/>
        <v>0</v>
      </c>
      <c r="L27" s="231">
        <f t="shared" si="2"/>
        <v>5</v>
      </c>
      <c r="M27" s="232">
        <f t="shared" si="3"/>
        <v>4.59</v>
      </c>
      <c r="N27" s="236">
        <f t="shared" si="4"/>
        <v>22.95</v>
      </c>
    </row>
    <row r="28" spans="1:14" ht="15">
      <c r="A28" s="229" t="s">
        <v>34</v>
      </c>
      <c r="B28" s="230" t="s">
        <v>32</v>
      </c>
      <c r="C28" s="231">
        <f>'Almoxarifado-Dezembro_2020'!L28</f>
        <v>2</v>
      </c>
      <c r="D28" s="233">
        <f>'Almoxarifado-Dezembro_2020'!M28</f>
        <v>4.59</v>
      </c>
      <c r="E28" s="233">
        <f>'Almoxarifado-Dezembro_2020'!N28</f>
        <v>9.18</v>
      </c>
      <c r="F28" s="234"/>
      <c r="G28" s="235"/>
      <c r="H28" s="232">
        <f t="shared" si="0"/>
        <v>0</v>
      </c>
      <c r="I28" s="247"/>
      <c r="J28" s="248"/>
      <c r="K28" s="249">
        <f t="shared" si="1"/>
        <v>0</v>
      </c>
      <c r="L28" s="231">
        <f t="shared" si="2"/>
        <v>2</v>
      </c>
      <c r="M28" s="232">
        <f t="shared" si="3"/>
        <v>4.59</v>
      </c>
      <c r="N28" s="236">
        <f t="shared" si="4"/>
        <v>9.18</v>
      </c>
    </row>
    <row r="29" spans="1:14" ht="15">
      <c r="A29" s="229" t="s">
        <v>35</v>
      </c>
      <c r="B29" s="230" t="s">
        <v>32</v>
      </c>
      <c r="C29" s="231">
        <f>'Almoxarifado-Dezembro_2020'!L29</f>
        <v>3</v>
      </c>
      <c r="D29" s="233">
        <f>'Almoxarifado-Dezembro_2020'!M29</f>
        <v>4.59</v>
      </c>
      <c r="E29" s="233">
        <f>'Almoxarifado-Dezembro_2020'!N29</f>
        <v>13.77</v>
      </c>
      <c r="F29" s="234"/>
      <c r="G29" s="235"/>
      <c r="H29" s="232">
        <f t="shared" si="0"/>
        <v>0</v>
      </c>
      <c r="I29" s="247"/>
      <c r="J29" s="248"/>
      <c r="K29" s="249">
        <f t="shared" si="1"/>
        <v>0</v>
      </c>
      <c r="L29" s="231">
        <f t="shared" si="2"/>
        <v>3</v>
      </c>
      <c r="M29" s="232">
        <f t="shared" si="3"/>
        <v>4.59</v>
      </c>
      <c r="N29" s="236">
        <f t="shared" si="4"/>
        <v>13.77</v>
      </c>
    </row>
    <row r="30" spans="1:14" ht="15">
      <c r="A30" s="229" t="s">
        <v>36</v>
      </c>
      <c r="B30" s="230" t="s">
        <v>32</v>
      </c>
      <c r="C30" s="231">
        <f>'Almoxarifado-Dezembro_2020'!L30</f>
        <v>5</v>
      </c>
      <c r="D30" s="233">
        <f>'Almoxarifado-Dezembro_2020'!M30</f>
        <v>14.9</v>
      </c>
      <c r="E30" s="233">
        <f>'Almoxarifado-Dezembro_2020'!N30</f>
        <v>74.5</v>
      </c>
      <c r="F30" s="234"/>
      <c r="G30" s="235"/>
      <c r="H30" s="232">
        <f t="shared" si="0"/>
        <v>0</v>
      </c>
      <c r="I30" s="247"/>
      <c r="J30" s="248"/>
      <c r="K30" s="249">
        <f t="shared" si="1"/>
        <v>0</v>
      </c>
      <c r="L30" s="231">
        <f t="shared" si="2"/>
        <v>5</v>
      </c>
      <c r="M30" s="232">
        <f t="shared" si="3"/>
        <v>14.9</v>
      </c>
      <c r="N30" s="236">
        <f t="shared" si="4"/>
        <v>74.5</v>
      </c>
    </row>
    <row r="31" spans="1:14" ht="15">
      <c r="A31" s="229" t="s">
        <v>37</v>
      </c>
      <c r="B31" s="230" t="s">
        <v>18</v>
      </c>
      <c r="C31" s="231">
        <f>'Almoxarifado-Dezembro_2020'!L31</f>
        <v>6</v>
      </c>
      <c r="D31" s="233">
        <f>'Almoxarifado-Dezembro_2020'!M31</f>
        <v>3.86</v>
      </c>
      <c r="E31" s="233">
        <f>'Almoxarifado-Dezembro_2020'!N31</f>
        <v>23.16</v>
      </c>
      <c r="F31" s="234"/>
      <c r="G31" s="235"/>
      <c r="H31" s="232">
        <f t="shared" si="0"/>
        <v>0</v>
      </c>
      <c r="I31" s="247"/>
      <c r="J31" s="248"/>
      <c r="K31" s="249">
        <f t="shared" si="1"/>
        <v>0</v>
      </c>
      <c r="L31" s="231">
        <f t="shared" si="2"/>
        <v>6</v>
      </c>
      <c r="M31" s="232">
        <f t="shared" si="3"/>
        <v>3.86</v>
      </c>
      <c r="N31" s="236">
        <f t="shared" si="4"/>
        <v>23.16</v>
      </c>
    </row>
    <row r="32" spans="1:14" ht="15">
      <c r="A32" s="229" t="s">
        <v>38</v>
      </c>
      <c r="B32" s="230" t="s">
        <v>18</v>
      </c>
      <c r="C32" s="231">
        <f>'Almoxarifado-Dezembro_2020'!L32</f>
        <v>6</v>
      </c>
      <c r="D32" s="233">
        <f>'Almoxarifado-Dezembro_2020'!M32</f>
        <v>0.43</v>
      </c>
      <c r="E32" s="233">
        <f>'Almoxarifado-Dezembro_2020'!N32</f>
        <v>2.58</v>
      </c>
      <c r="F32" s="234"/>
      <c r="G32" s="235"/>
      <c r="H32" s="232">
        <f t="shared" si="0"/>
        <v>0</v>
      </c>
      <c r="I32" s="247"/>
      <c r="J32" s="248"/>
      <c r="K32" s="249">
        <f t="shared" si="1"/>
        <v>0</v>
      </c>
      <c r="L32" s="231">
        <f t="shared" si="2"/>
        <v>6</v>
      </c>
      <c r="M32" s="232">
        <f t="shared" si="3"/>
        <v>0.43</v>
      </c>
      <c r="N32" s="236">
        <f t="shared" si="4"/>
        <v>2.58</v>
      </c>
    </row>
    <row r="33" spans="1:14" ht="15">
      <c r="A33" s="229" t="s">
        <v>39</v>
      </c>
      <c r="B33" s="230" t="s">
        <v>18</v>
      </c>
      <c r="C33" s="231">
        <f>'Almoxarifado-Dezembro_2020'!L33</f>
        <v>3</v>
      </c>
      <c r="D33" s="233">
        <f>'Almoxarifado-Dezembro_2020'!M33</f>
        <v>0.45</v>
      </c>
      <c r="E33" s="233">
        <f>'Almoxarifado-Dezembro_2020'!N33</f>
        <v>1.35</v>
      </c>
      <c r="F33" s="234"/>
      <c r="G33" s="235"/>
      <c r="H33" s="232">
        <f t="shared" si="0"/>
        <v>0</v>
      </c>
      <c r="I33" s="247"/>
      <c r="J33" s="248"/>
      <c r="K33" s="249">
        <f t="shared" si="1"/>
        <v>0</v>
      </c>
      <c r="L33" s="231">
        <f t="shared" si="2"/>
        <v>3</v>
      </c>
      <c r="M33" s="232">
        <f t="shared" si="3"/>
        <v>0.45</v>
      </c>
      <c r="N33" s="236">
        <f t="shared" si="4"/>
        <v>1.35</v>
      </c>
    </row>
    <row r="34" spans="1:14" ht="15">
      <c r="A34" s="229" t="s">
        <v>40</v>
      </c>
      <c r="B34" s="230" t="s">
        <v>18</v>
      </c>
      <c r="C34" s="231">
        <f>'Almoxarifado-Dezembro_2020'!L34</f>
        <v>21</v>
      </c>
      <c r="D34" s="233">
        <f>'Almoxarifado-Dezembro_2020'!M34</f>
        <v>2.8</v>
      </c>
      <c r="E34" s="233">
        <f>'Almoxarifado-Dezembro_2020'!N34</f>
        <v>58.8</v>
      </c>
      <c r="F34" s="234"/>
      <c r="G34" s="235"/>
      <c r="H34" s="232">
        <f t="shared" si="0"/>
        <v>0</v>
      </c>
      <c r="I34" s="247"/>
      <c r="J34" s="248"/>
      <c r="K34" s="249">
        <f t="shared" si="1"/>
        <v>0</v>
      </c>
      <c r="L34" s="231">
        <f t="shared" si="2"/>
        <v>21</v>
      </c>
      <c r="M34" s="232">
        <f t="shared" si="3"/>
        <v>2.8</v>
      </c>
      <c r="N34" s="236">
        <f t="shared" si="4"/>
        <v>58.8</v>
      </c>
    </row>
    <row r="35" spans="1:14" ht="15">
      <c r="A35" s="229" t="s">
        <v>41</v>
      </c>
      <c r="B35" s="230" t="s">
        <v>18</v>
      </c>
      <c r="C35" s="231">
        <f>'Almoxarifado-Dezembro_2020'!L35</f>
        <v>730</v>
      </c>
      <c r="D35" s="233">
        <f>'Almoxarifado-Dezembro_2020'!M35</f>
        <v>0.11</v>
      </c>
      <c r="E35" s="233">
        <f>'Almoxarifado-Dezembro_2020'!N35</f>
        <v>80.3</v>
      </c>
      <c r="F35" s="234"/>
      <c r="G35" s="235"/>
      <c r="H35" s="232">
        <f t="shared" si="0"/>
        <v>0</v>
      </c>
      <c r="I35" s="247"/>
      <c r="J35" s="248"/>
      <c r="K35" s="249">
        <f t="shared" si="1"/>
        <v>0</v>
      </c>
      <c r="L35" s="231">
        <f t="shared" si="2"/>
        <v>730</v>
      </c>
      <c r="M35" s="232">
        <f t="shared" si="3"/>
        <v>0.11</v>
      </c>
      <c r="N35" s="236">
        <f t="shared" si="4"/>
        <v>80.3</v>
      </c>
    </row>
    <row r="36" spans="1:14" ht="15">
      <c r="A36" s="229" t="s">
        <v>42</v>
      </c>
      <c r="B36" s="230" t="s">
        <v>18</v>
      </c>
      <c r="C36" s="231">
        <f>'Almoxarifado-Dezembro_2020'!L36</f>
        <v>9</v>
      </c>
      <c r="D36" s="233">
        <f>'Almoxarifado-Dezembro_2020'!M36</f>
        <v>12.81</v>
      </c>
      <c r="E36" s="233">
        <f>'Almoxarifado-Dezembro_2020'!N36</f>
        <v>115.29</v>
      </c>
      <c r="F36" s="234"/>
      <c r="G36" s="235"/>
      <c r="H36" s="232">
        <f t="shared" si="0"/>
        <v>0</v>
      </c>
      <c r="I36" s="247"/>
      <c r="J36" s="248"/>
      <c r="K36" s="249">
        <f t="shared" si="1"/>
        <v>0</v>
      </c>
      <c r="L36" s="231">
        <f t="shared" si="2"/>
        <v>9</v>
      </c>
      <c r="M36" s="232">
        <f t="shared" si="3"/>
        <v>12.81</v>
      </c>
      <c r="N36" s="236">
        <f t="shared" si="4"/>
        <v>115.29</v>
      </c>
    </row>
    <row r="37" spans="1:14" ht="15">
      <c r="A37" s="229" t="s">
        <v>43</v>
      </c>
      <c r="B37" s="230" t="s">
        <v>18</v>
      </c>
      <c r="C37" s="231">
        <f>'Almoxarifado-Dezembro_2020'!L37</f>
        <v>4</v>
      </c>
      <c r="D37" s="233">
        <f>'Almoxarifado-Dezembro_2020'!M37</f>
        <v>0.25</v>
      </c>
      <c r="E37" s="233">
        <f>'Almoxarifado-Dezembro_2020'!N37</f>
        <v>1</v>
      </c>
      <c r="F37" s="234"/>
      <c r="G37" s="235"/>
      <c r="H37" s="232">
        <f t="shared" si="0"/>
        <v>0</v>
      </c>
      <c r="I37" s="247"/>
      <c r="J37" s="248"/>
      <c r="K37" s="249">
        <f t="shared" si="1"/>
        <v>0</v>
      </c>
      <c r="L37" s="231">
        <f t="shared" si="2"/>
        <v>4</v>
      </c>
      <c r="M37" s="232">
        <f t="shared" si="3"/>
        <v>0.25</v>
      </c>
      <c r="N37" s="236">
        <f t="shared" si="4"/>
        <v>1</v>
      </c>
    </row>
    <row r="38" spans="1:14" ht="15">
      <c r="A38" s="229" t="s">
        <v>44</v>
      </c>
      <c r="B38" s="230" t="s">
        <v>32</v>
      </c>
      <c r="C38" s="231">
        <f>'Almoxarifado-Dezembro_2020'!L38</f>
        <v>3</v>
      </c>
      <c r="D38" s="233">
        <f>'Almoxarifado-Dezembro_2020'!M38</f>
        <v>0.37</v>
      </c>
      <c r="E38" s="233">
        <f>'Almoxarifado-Dezembro_2020'!N38</f>
        <v>1.11</v>
      </c>
      <c r="F38" s="234"/>
      <c r="G38" s="235"/>
      <c r="H38" s="232">
        <f t="shared" si="0"/>
        <v>0</v>
      </c>
      <c r="I38" s="247"/>
      <c r="J38" s="248"/>
      <c r="K38" s="249">
        <f t="shared" si="1"/>
        <v>0</v>
      </c>
      <c r="L38" s="231">
        <f t="shared" si="2"/>
        <v>3</v>
      </c>
      <c r="M38" s="232">
        <f t="shared" si="3"/>
        <v>0.37</v>
      </c>
      <c r="N38" s="236">
        <f t="shared" si="4"/>
        <v>1.11</v>
      </c>
    </row>
    <row r="39" spans="1:14" ht="15">
      <c r="A39" s="229" t="s">
        <v>45</v>
      </c>
      <c r="B39" s="230" t="s">
        <v>18</v>
      </c>
      <c r="C39" s="231">
        <f>'Almoxarifado-Dezembro_2020'!L39</f>
        <v>1</v>
      </c>
      <c r="D39" s="233">
        <f>'Almoxarifado-Dezembro_2020'!M39</f>
        <v>39.41</v>
      </c>
      <c r="E39" s="233">
        <f>'Almoxarifado-Dezembro_2020'!N39</f>
        <v>39.41</v>
      </c>
      <c r="F39" s="234"/>
      <c r="G39" s="235"/>
      <c r="H39" s="232">
        <f t="shared" si="0"/>
        <v>0</v>
      </c>
      <c r="I39" s="247"/>
      <c r="J39" s="248"/>
      <c r="K39" s="249">
        <f t="shared" si="1"/>
        <v>0</v>
      </c>
      <c r="L39" s="231">
        <f t="shared" si="2"/>
        <v>1</v>
      </c>
      <c r="M39" s="232">
        <f t="shared" si="3"/>
        <v>39.41</v>
      </c>
      <c r="N39" s="236">
        <f t="shared" si="4"/>
        <v>39.41</v>
      </c>
    </row>
    <row r="40" spans="1:14" ht="15">
      <c r="A40" s="229" t="s">
        <v>46</v>
      </c>
      <c r="B40" s="230" t="s">
        <v>18</v>
      </c>
      <c r="C40" s="231">
        <f>'Almoxarifado-Dezembro_2020'!L40</f>
        <v>6</v>
      </c>
      <c r="D40" s="233">
        <f>'Almoxarifado-Dezembro_2020'!M40</f>
        <v>1.88</v>
      </c>
      <c r="E40" s="233">
        <f>'Almoxarifado-Dezembro_2020'!N40</f>
        <v>11.28</v>
      </c>
      <c r="F40" s="234"/>
      <c r="G40" s="235"/>
      <c r="H40" s="232">
        <f t="shared" si="0"/>
        <v>0</v>
      </c>
      <c r="I40" s="247"/>
      <c r="J40" s="248"/>
      <c r="K40" s="249">
        <f t="shared" si="1"/>
        <v>0</v>
      </c>
      <c r="L40" s="231">
        <f t="shared" si="2"/>
        <v>6</v>
      </c>
      <c r="M40" s="232">
        <f t="shared" si="3"/>
        <v>1.88</v>
      </c>
      <c r="N40" s="236">
        <f t="shared" si="4"/>
        <v>11.28</v>
      </c>
    </row>
    <row r="41" spans="1:14" ht="15">
      <c r="A41" s="229" t="s">
        <v>47</v>
      </c>
      <c r="B41" s="230" t="s">
        <v>18</v>
      </c>
      <c r="C41" s="231">
        <f>'Almoxarifado-Dezembro_2020'!L41</f>
        <v>3</v>
      </c>
      <c r="D41" s="233">
        <f>'Almoxarifado-Dezembro_2020'!M41</f>
        <v>1.86</v>
      </c>
      <c r="E41" s="233">
        <f>'Almoxarifado-Dezembro_2020'!N41</f>
        <v>5.58</v>
      </c>
      <c r="F41" s="234"/>
      <c r="G41" s="235"/>
      <c r="H41" s="232">
        <f t="shared" si="0"/>
        <v>0</v>
      </c>
      <c r="I41" s="247"/>
      <c r="J41" s="248"/>
      <c r="K41" s="249">
        <f t="shared" si="1"/>
        <v>0</v>
      </c>
      <c r="L41" s="231">
        <f t="shared" si="2"/>
        <v>3</v>
      </c>
      <c r="M41" s="232">
        <f t="shared" si="3"/>
        <v>1.86</v>
      </c>
      <c r="N41" s="236">
        <f t="shared" si="4"/>
        <v>5.58</v>
      </c>
    </row>
    <row r="42" spans="1:14" ht="15">
      <c r="A42" s="229" t="s">
        <v>48</v>
      </c>
      <c r="B42" s="230" t="s">
        <v>18</v>
      </c>
      <c r="C42" s="231">
        <f>'Almoxarifado-Dezembro_2020'!L42</f>
        <v>41</v>
      </c>
      <c r="D42" s="233">
        <f>'Almoxarifado-Dezembro_2020'!M42</f>
        <v>1.9</v>
      </c>
      <c r="E42" s="233">
        <f>'Almoxarifado-Dezembro_2020'!N42</f>
        <v>77.9</v>
      </c>
      <c r="F42" s="234"/>
      <c r="G42" s="235"/>
      <c r="H42" s="232">
        <f t="shared" si="0"/>
        <v>0</v>
      </c>
      <c r="I42" s="247"/>
      <c r="J42" s="248"/>
      <c r="K42" s="249">
        <f t="shared" si="1"/>
        <v>0</v>
      </c>
      <c r="L42" s="231">
        <f t="shared" si="2"/>
        <v>41</v>
      </c>
      <c r="M42" s="232">
        <f t="shared" si="3"/>
        <v>1.9</v>
      </c>
      <c r="N42" s="236">
        <f t="shared" si="4"/>
        <v>77.9</v>
      </c>
    </row>
    <row r="43" spans="1:14" ht="15">
      <c r="A43" s="229" t="s">
        <v>49</v>
      </c>
      <c r="B43" s="230" t="s">
        <v>18</v>
      </c>
      <c r="C43" s="231">
        <f>'Almoxarifado-Dezembro_2020'!L43</f>
        <v>50</v>
      </c>
      <c r="D43" s="233">
        <f>'Almoxarifado-Dezembro_2020'!M43</f>
        <v>4.9</v>
      </c>
      <c r="E43" s="233">
        <f>'Almoxarifado-Dezembro_2020'!N43</f>
        <v>245</v>
      </c>
      <c r="F43" s="234"/>
      <c r="G43" s="235"/>
      <c r="H43" s="232">
        <f t="shared" si="0"/>
        <v>0</v>
      </c>
      <c r="I43" s="247"/>
      <c r="J43" s="248"/>
      <c r="K43" s="249">
        <f t="shared" si="1"/>
        <v>0</v>
      </c>
      <c r="L43" s="231">
        <f t="shared" si="2"/>
        <v>50</v>
      </c>
      <c r="M43" s="232">
        <f t="shared" si="3"/>
        <v>4.9</v>
      </c>
      <c r="N43" s="236">
        <f t="shared" si="4"/>
        <v>245</v>
      </c>
    </row>
    <row r="44" spans="1:14" ht="15">
      <c r="A44" s="229" t="s">
        <v>50</v>
      </c>
      <c r="B44" s="230" t="s">
        <v>18</v>
      </c>
      <c r="C44" s="231">
        <f>'Almoxarifado-Dezembro_2020'!L44</f>
        <v>2</v>
      </c>
      <c r="D44" s="233">
        <f>'Almoxarifado-Dezembro_2020'!M44</f>
        <v>7.99</v>
      </c>
      <c r="E44" s="233">
        <f>'Almoxarifado-Dezembro_2020'!N44</f>
        <v>15.98</v>
      </c>
      <c r="F44" s="234"/>
      <c r="G44" s="235"/>
      <c r="H44" s="232">
        <f t="shared" si="0"/>
        <v>0</v>
      </c>
      <c r="I44" s="247"/>
      <c r="J44" s="248"/>
      <c r="K44" s="249">
        <f t="shared" si="1"/>
        <v>0</v>
      </c>
      <c r="L44" s="231">
        <f t="shared" si="2"/>
        <v>2</v>
      </c>
      <c r="M44" s="232">
        <f t="shared" si="3"/>
        <v>7.99</v>
      </c>
      <c r="N44" s="236">
        <f t="shared" si="4"/>
        <v>15.98</v>
      </c>
    </row>
    <row r="45" spans="1:14" ht="15">
      <c r="A45" s="229" t="s">
        <v>51</v>
      </c>
      <c r="B45" s="230" t="s">
        <v>32</v>
      </c>
      <c r="C45" s="231">
        <f>'Almoxarifado-Dezembro_2020'!L45</f>
        <v>1</v>
      </c>
      <c r="D45" s="233">
        <f>'Almoxarifado-Dezembro_2020'!M45</f>
        <v>4.95</v>
      </c>
      <c r="E45" s="233">
        <f>'Almoxarifado-Dezembro_2020'!N45</f>
        <v>4.95</v>
      </c>
      <c r="F45" s="234"/>
      <c r="G45" s="235"/>
      <c r="H45" s="232">
        <f t="shared" si="0"/>
        <v>0</v>
      </c>
      <c r="I45" s="247"/>
      <c r="J45" s="248"/>
      <c r="K45" s="249">
        <f t="shared" si="1"/>
        <v>0</v>
      </c>
      <c r="L45" s="231">
        <f t="shared" si="2"/>
        <v>1</v>
      </c>
      <c r="M45" s="232">
        <f t="shared" si="3"/>
        <v>4.95</v>
      </c>
      <c r="N45" s="236">
        <f t="shared" si="4"/>
        <v>4.95</v>
      </c>
    </row>
    <row r="46" spans="1:14" ht="15">
      <c r="A46" s="229" t="s">
        <v>52</v>
      </c>
      <c r="B46" s="230" t="s">
        <v>53</v>
      </c>
      <c r="C46" s="231">
        <f>'Almoxarifado-Dezembro_2020'!L46</f>
        <v>31</v>
      </c>
      <c r="D46" s="233">
        <f>'Almoxarifado-Dezembro_2020'!M46</f>
        <v>10.15</v>
      </c>
      <c r="E46" s="233">
        <f>'Almoxarifado-Dezembro_2020'!N46</f>
        <v>314.65</v>
      </c>
      <c r="F46" s="234"/>
      <c r="G46" s="235"/>
      <c r="H46" s="232">
        <f t="shared" si="0"/>
        <v>0</v>
      </c>
      <c r="I46" s="247"/>
      <c r="J46" s="248"/>
      <c r="K46" s="249">
        <f t="shared" si="1"/>
        <v>0</v>
      </c>
      <c r="L46" s="231">
        <f t="shared" si="2"/>
        <v>31</v>
      </c>
      <c r="M46" s="232">
        <f t="shared" si="3"/>
        <v>10.15</v>
      </c>
      <c r="N46" s="236">
        <f t="shared" si="4"/>
        <v>314.65</v>
      </c>
    </row>
    <row r="47" spans="1:14" ht="15">
      <c r="A47" s="229" t="s">
        <v>54</v>
      </c>
      <c r="B47" s="230" t="s">
        <v>32</v>
      </c>
      <c r="C47" s="231">
        <f>'Almoxarifado-Dezembro_2020'!L47</f>
        <v>12</v>
      </c>
      <c r="D47" s="233">
        <f>'Almoxarifado-Dezembro_2020'!M47</f>
        <v>10.15</v>
      </c>
      <c r="E47" s="233">
        <f>'Almoxarifado-Dezembro_2020'!N47</f>
        <v>121.8</v>
      </c>
      <c r="F47" s="234"/>
      <c r="G47" s="235"/>
      <c r="H47" s="232">
        <f t="shared" si="0"/>
        <v>0</v>
      </c>
      <c r="I47" s="247"/>
      <c r="J47" s="248"/>
      <c r="K47" s="249">
        <f t="shared" si="1"/>
        <v>0</v>
      </c>
      <c r="L47" s="231">
        <f t="shared" si="2"/>
        <v>12</v>
      </c>
      <c r="M47" s="232">
        <f t="shared" si="3"/>
        <v>10.15</v>
      </c>
      <c r="N47" s="236">
        <f t="shared" si="4"/>
        <v>121.8</v>
      </c>
    </row>
    <row r="48" spans="1:14" ht="15">
      <c r="A48" s="229" t="s">
        <v>55</v>
      </c>
      <c r="B48" s="230" t="s">
        <v>32</v>
      </c>
      <c r="C48" s="231">
        <f>'Almoxarifado-Dezembro_2020'!L48</f>
        <v>7</v>
      </c>
      <c r="D48" s="233">
        <f>'Almoxarifado-Dezembro_2020'!M48</f>
        <v>10.15</v>
      </c>
      <c r="E48" s="233">
        <f>'Almoxarifado-Dezembro_2020'!N48</f>
        <v>71.05</v>
      </c>
      <c r="F48" s="234"/>
      <c r="G48" s="235"/>
      <c r="H48" s="232">
        <f t="shared" si="0"/>
        <v>0</v>
      </c>
      <c r="I48" s="247"/>
      <c r="J48" s="248"/>
      <c r="K48" s="249">
        <f t="shared" si="1"/>
        <v>0</v>
      </c>
      <c r="L48" s="231">
        <f t="shared" si="2"/>
        <v>7</v>
      </c>
      <c r="M48" s="232">
        <f t="shared" si="3"/>
        <v>10.15</v>
      </c>
      <c r="N48" s="236">
        <f t="shared" si="4"/>
        <v>71.05</v>
      </c>
    </row>
    <row r="49" spans="1:14" ht="15">
      <c r="A49" s="229" t="s">
        <v>56</v>
      </c>
      <c r="B49" s="230" t="s">
        <v>32</v>
      </c>
      <c r="C49" s="231">
        <f>'Almoxarifado-Dezembro_2020'!L49</f>
        <v>5</v>
      </c>
      <c r="D49" s="233">
        <f>'Almoxarifado-Dezembro_2020'!M49</f>
        <v>29</v>
      </c>
      <c r="E49" s="233">
        <f>'Almoxarifado-Dezembro_2020'!N49</f>
        <v>145</v>
      </c>
      <c r="F49" s="234"/>
      <c r="G49" s="235"/>
      <c r="H49" s="232">
        <f t="shared" si="0"/>
        <v>0</v>
      </c>
      <c r="I49" s="247"/>
      <c r="J49" s="248"/>
      <c r="K49" s="249">
        <f t="shared" si="1"/>
        <v>0</v>
      </c>
      <c r="L49" s="231">
        <f t="shared" si="2"/>
        <v>5</v>
      </c>
      <c r="M49" s="232">
        <f t="shared" si="3"/>
        <v>29</v>
      </c>
      <c r="N49" s="236">
        <f t="shared" si="4"/>
        <v>145</v>
      </c>
    </row>
    <row r="50" spans="1:14" ht="15">
      <c r="A50" s="229" t="s">
        <v>57</v>
      </c>
      <c r="B50" s="230" t="s">
        <v>18</v>
      </c>
      <c r="C50" s="231">
        <f>'Almoxarifado-Dezembro_2020'!L50</f>
        <v>19</v>
      </c>
      <c r="D50" s="233">
        <f>'Almoxarifado-Dezembro_2020'!M50</f>
        <v>2.48</v>
      </c>
      <c r="E50" s="233">
        <f>'Almoxarifado-Dezembro_2020'!N50</f>
        <v>47.12</v>
      </c>
      <c r="F50" s="234"/>
      <c r="G50" s="235"/>
      <c r="H50" s="232">
        <f t="shared" si="0"/>
        <v>0</v>
      </c>
      <c r="I50" s="247"/>
      <c r="J50" s="248"/>
      <c r="K50" s="249">
        <f t="shared" si="1"/>
        <v>0</v>
      </c>
      <c r="L50" s="231">
        <f t="shared" si="2"/>
        <v>19</v>
      </c>
      <c r="M50" s="232">
        <f t="shared" si="3"/>
        <v>2.48</v>
      </c>
      <c r="N50" s="236">
        <f t="shared" si="4"/>
        <v>47.12</v>
      </c>
    </row>
    <row r="51" spans="1:14" ht="15">
      <c r="A51" s="229" t="s">
        <v>58</v>
      </c>
      <c r="B51" s="230" t="s">
        <v>18</v>
      </c>
      <c r="C51" s="231">
        <f>'Almoxarifado-Dezembro_2020'!L51</f>
        <v>98</v>
      </c>
      <c r="D51" s="233">
        <f>'Almoxarifado-Dezembro_2020'!M51</f>
        <v>0.26</v>
      </c>
      <c r="E51" s="233">
        <f>'Almoxarifado-Dezembro_2020'!N51</f>
        <v>25.48</v>
      </c>
      <c r="F51" s="234"/>
      <c r="G51" s="235"/>
      <c r="H51" s="232">
        <f t="shared" si="0"/>
        <v>0</v>
      </c>
      <c r="I51" s="247"/>
      <c r="J51" s="248"/>
      <c r="K51" s="249">
        <f t="shared" si="1"/>
        <v>0</v>
      </c>
      <c r="L51" s="231">
        <f t="shared" si="2"/>
        <v>98</v>
      </c>
      <c r="M51" s="232">
        <f t="shared" si="3"/>
        <v>0.26</v>
      </c>
      <c r="N51" s="236">
        <f t="shared" si="4"/>
        <v>25.48</v>
      </c>
    </row>
    <row r="52" spans="1:14" ht="15">
      <c r="A52" s="229" t="s">
        <v>59</v>
      </c>
      <c r="B52" s="230" t="s">
        <v>18</v>
      </c>
      <c r="C52" s="231">
        <f>'Almoxarifado-Dezembro_2020'!L52</f>
        <v>1</v>
      </c>
      <c r="D52" s="233">
        <f>'Almoxarifado-Dezembro_2020'!M52</f>
        <v>2.98</v>
      </c>
      <c r="E52" s="233">
        <f>'Almoxarifado-Dezembro_2020'!N52</f>
        <v>2.98</v>
      </c>
      <c r="F52" s="234"/>
      <c r="G52" s="235"/>
      <c r="H52" s="232">
        <f t="shared" si="0"/>
        <v>0</v>
      </c>
      <c r="I52" s="247"/>
      <c r="J52" s="248"/>
      <c r="K52" s="249">
        <f t="shared" si="1"/>
        <v>0</v>
      </c>
      <c r="L52" s="231">
        <f t="shared" si="2"/>
        <v>1</v>
      </c>
      <c r="M52" s="232">
        <f t="shared" si="3"/>
        <v>2.98</v>
      </c>
      <c r="N52" s="236">
        <f t="shared" si="4"/>
        <v>2.98</v>
      </c>
    </row>
    <row r="53" spans="1:14" ht="15">
      <c r="A53" s="229" t="s">
        <v>60</v>
      </c>
      <c r="B53" s="230" t="s">
        <v>32</v>
      </c>
      <c r="C53" s="231">
        <f>'Almoxarifado-Dezembro_2020'!L53</f>
        <v>2</v>
      </c>
      <c r="D53" s="233">
        <f>'Almoxarifado-Dezembro_2020'!M53</f>
        <v>17.99</v>
      </c>
      <c r="E53" s="233">
        <f>'Almoxarifado-Dezembro_2020'!N53</f>
        <v>35.98</v>
      </c>
      <c r="F53" s="234"/>
      <c r="G53" s="235"/>
      <c r="H53" s="232">
        <f t="shared" si="0"/>
        <v>0</v>
      </c>
      <c r="I53" s="247"/>
      <c r="J53" s="248"/>
      <c r="K53" s="249">
        <f t="shared" si="1"/>
        <v>0</v>
      </c>
      <c r="L53" s="231">
        <f t="shared" si="2"/>
        <v>2</v>
      </c>
      <c r="M53" s="232">
        <f t="shared" si="3"/>
        <v>17.99</v>
      </c>
      <c r="N53" s="236">
        <f t="shared" si="4"/>
        <v>35.98</v>
      </c>
    </row>
    <row r="54" spans="1:14" ht="14.25">
      <c r="A54" s="229" t="s">
        <v>61</v>
      </c>
      <c r="B54" s="230" t="s">
        <v>32</v>
      </c>
      <c r="C54" s="231">
        <f>'Almoxarifado-Dezembro_2020'!L54</f>
        <v>1</v>
      </c>
      <c r="D54" s="233">
        <f>'Almoxarifado-Dezembro_2020'!M54</f>
        <v>15.29</v>
      </c>
      <c r="E54" s="233">
        <f>'Almoxarifado-Dezembro_2020'!N54</f>
        <v>15.29</v>
      </c>
      <c r="F54" s="234"/>
      <c r="G54" s="235"/>
      <c r="H54" s="232">
        <f t="shared" si="0"/>
        <v>0</v>
      </c>
      <c r="I54" s="247"/>
      <c r="J54" s="248"/>
      <c r="K54" s="249">
        <f t="shared" si="1"/>
        <v>0</v>
      </c>
      <c r="L54" s="231">
        <f t="shared" si="2"/>
        <v>1</v>
      </c>
      <c r="M54" s="232">
        <f t="shared" si="3"/>
        <v>15.29</v>
      </c>
      <c r="N54" s="236">
        <f t="shared" si="4"/>
        <v>15.29</v>
      </c>
    </row>
    <row r="55" spans="1:14" ht="14.25">
      <c r="A55" s="229" t="s">
        <v>62</v>
      </c>
      <c r="B55" s="230" t="s">
        <v>32</v>
      </c>
      <c r="C55" s="231">
        <f>'Almoxarifado-Dezembro_2020'!L55</f>
        <v>1</v>
      </c>
      <c r="D55" s="233">
        <f>'Almoxarifado-Dezembro_2020'!M55</f>
        <v>15.6</v>
      </c>
      <c r="E55" s="233">
        <f>'Almoxarifado-Dezembro_2020'!N55</f>
        <v>15.6</v>
      </c>
      <c r="F55" s="234"/>
      <c r="G55" s="235"/>
      <c r="H55" s="232">
        <f t="shared" si="0"/>
        <v>0</v>
      </c>
      <c r="I55" s="247"/>
      <c r="J55" s="248"/>
      <c r="K55" s="249">
        <f t="shared" si="1"/>
        <v>0</v>
      </c>
      <c r="L55" s="231">
        <f t="shared" si="2"/>
        <v>1</v>
      </c>
      <c r="M55" s="232">
        <f t="shared" si="3"/>
        <v>15.6</v>
      </c>
      <c r="N55" s="236">
        <f t="shared" si="4"/>
        <v>15.6</v>
      </c>
    </row>
    <row r="56" spans="1:14" ht="14.25">
      <c r="A56" s="229" t="s">
        <v>63</v>
      </c>
      <c r="B56" s="230" t="s">
        <v>32</v>
      </c>
      <c r="C56" s="231">
        <f>'Almoxarifado-Dezembro_2020'!L56</f>
        <v>3</v>
      </c>
      <c r="D56" s="233">
        <f>'Almoxarifado-Dezembro_2020'!M56</f>
        <v>14.7</v>
      </c>
      <c r="E56" s="233">
        <f>'Almoxarifado-Dezembro_2020'!N56</f>
        <v>44.1</v>
      </c>
      <c r="F56" s="234"/>
      <c r="G56" s="235"/>
      <c r="H56" s="232">
        <f t="shared" si="0"/>
        <v>0</v>
      </c>
      <c r="I56" s="247"/>
      <c r="J56" s="248"/>
      <c r="K56" s="249">
        <f t="shared" si="1"/>
        <v>0</v>
      </c>
      <c r="L56" s="231">
        <f t="shared" si="2"/>
        <v>3</v>
      </c>
      <c r="M56" s="232">
        <f t="shared" si="3"/>
        <v>14.7</v>
      </c>
      <c r="N56" s="236">
        <f t="shared" si="4"/>
        <v>44.1</v>
      </c>
    </row>
    <row r="57" spans="1:14" ht="28.5">
      <c r="A57" s="229" t="s">
        <v>64</v>
      </c>
      <c r="B57" s="230" t="s">
        <v>18</v>
      </c>
      <c r="C57" s="231">
        <f>'Almoxarifado-Dezembro_2020'!L57</f>
        <v>5</v>
      </c>
      <c r="D57" s="233">
        <f>'Almoxarifado-Dezembro_2020'!M57</f>
        <v>19.06</v>
      </c>
      <c r="E57" s="233">
        <f>'Almoxarifado-Dezembro_2020'!N57</f>
        <v>95.3</v>
      </c>
      <c r="F57" s="234"/>
      <c r="G57" s="235"/>
      <c r="H57" s="232">
        <f t="shared" si="0"/>
        <v>0</v>
      </c>
      <c r="I57" s="247"/>
      <c r="J57" s="248"/>
      <c r="K57" s="249">
        <f t="shared" si="1"/>
        <v>0</v>
      </c>
      <c r="L57" s="231">
        <f t="shared" si="2"/>
        <v>5</v>
      </c>
      <c r="M57" s="232">
        <f t="shared" si="3"/>
        <v>19.06</v>
      </c>
      <c r="N57" s="236">
        <f t="shared" si="4"/>
        <v>95.3</v>
      </c>
    </row>
    <row r="58" spans="1:14" ht="14.25">
      <c r="A58" s="229" t="s">
        <v>65</v>
      </c>
      <c r="B58" s="230" t="s">
        <v>32</v>
      </c>
      <c r="C58" s="231">
        <f>'Almoxarifado-Dezembro_2020'!L58</f>
        <v>12</v>
      </c>
      <c r="D58" s="233">
        <f>'Almoxarifado-Dezembro_2020'!M58</f>
        <v>0.85</v>
      </c>
      <c r="E58" s="233">
        <f>'Almoxarifado-Dezembro_2020'!N58</f>
        <v>10.2</v>
      </c>
      <c r="F58" s="234"/>
      <c r="G58" s="235"/>
      <c r="H58" s="232">
        <f t="shared" si="0"/>
        <v>0</v>
      </c>
      <c r="I58" s="247"/>
      <c r="J58" s="248"/>
      <c r="K58" s="249">
        <f t="shared" si="1"/>
        <v>0</v>
      </c>
      <c r="L58" s="231">
        <f t="shared" si="2"/>
        <v>12</v>
      </c>
      <c r="M58" s="232">
        <f t="shared" si="3"/>
        <v>0.85</v>
      </c>
      <c r="N58" s="236">
        <f t="shared" si="4"/>
        <v>10.2</v>
      </c>
    </row>
    <row r="59" spans="1:14" ht="14.25">
      <c r="A59" s="229" t="s">
        <v>66</v>
      </c>
      <c r="B59" s="230" t="s">
        <v>32</v>
      </c>
      <c r="C59" s="231">
        <f>'Almoxarifado-Dezembro_2020'!L59</f>
        <v>9</v>
      </c>
      <c r="D59" s="233">
        <f>'Almoxarifado-Dezembro_2020'!M59</f>
        <v>0.87</v>
      </c>
      <c r="E59" s="233">
        <f>'Almoxarifado-Dezembro_2020'!N59</f>
        <v>7.83</v>
      </c>
      <c r="F59" s="234"/>
      <c r="G59" s="235"/>
      <c r="H59" s="232">
        <f t="shared" si="0"/>
        <v>0</v>
      </c>
      <c r="I59" s="247"/>
      <c r="J59" s="248"/>
      <c r="K59" s="249">
        <f t="shared" si="1"/>
        <v>0</v>
      </c>
      <c r="L59" s="231">
        <f t="shared" si="2"/>
        <v>9</v>
      </c>
      <c r="M59" s="232">
        <f t="shared" si="3"/>
        <v>0.87</v>
      </c>
      <c r="N59" s="236">
        <f t="shared" si="4"/>
        <v>7.83</v>
      </c>
    </row>
    <row r="60" spans="1:14" ht="14.25">
      <c r="A60" s="229" t="s">
        <v>67</v>
      </c>
      <c r="B60" s="230" t="s">
        <v>32</v>
      </c>
      <c r="C60" s="231">
        <f>'Almoxarifado-Dezembro_2020'!L60</f>
        <v>58</v>
      </c>
      <c r="D60" s="233">
        <f>'Almoxarifado-Dezembro_2020'!M60</f>
        <v>0.52</v>
      </c>
      <c r="E60" s="233">
        <f>'Almoxarifado-Dezembro_2020'!N60</f>
        <v>30.16</v>
      </c>
      <c r="F60" s="234"/>
      <c r="G60" s="235"/>
      <c r="H60" s="232">
        <f t="shared" si="0"/>
        <v>0</v>
      </c>
      <c r="I60" s="247"/>
      <c r="J60" s="248"/>
      <c r="K60" s="249">
        <f t="shared" si="1"/>
        <v>0</v>
      </c>
      <c r="L60" s="231">
        <f t="shared" si="2"/>
        <v>58</v>
      </c>
      <c r="M60" s="232">
        <f t="shared" si="3"/>
        <v>0.52</v>
      </c>
      <c r="N60" s="236">
        <f t="shared" si="4"/>
        <v>30.16</v>
      </c>
    </row>
    <row r="61" spans="1:14" ht="14.25">
      <c r="A61" s="229" t="s">
        <v>68</v>
      </c>
      <c r="B61" s="230" t="s">
        <v>32</v>
      </c>
      <c r="C61" s="231">
        <f>'Almoxarifado-Dezembro_2020'!L61</f>
        <v>1</v>
      </c>
      <c r="D61" s="233">
        <f>'Almoxarifado-Dezembro_2020'!M61</f>
        <v>18.2</v>
      </c>
      <c r="E61" s="233">
        <f>'Almoxarifado-Dezembro_2020'!N61</f>
        <v>18.2</v>
      </c>
      <c r="F61" s="234"/>
      <c r="G61" s="235"/>
      <c r="H61" s="232">
        <f t="shared" si="0"/>
        <v>0</v>
      </c>
      <c r="I61" s="247"/>
      <c r="J61" s="248"/>
      <c r="K61" s="249">
        <f t="shared" si="1"/>
        <v>0</v>
      </c>
      <c r="L61" s="231">
        <f t="shared" si="2"/>
        <v>1</v>
      </c>
      <c r="M61" s="232">
        <f t="shared" si="3"/>
        <v>18.2</v>
      </c>
      <c r="N61" s="236">
        <f t="shared" si="4"/>
        <v>18.2</v>
      </c>
    </row>
    <row r="62" spans="1:14" ht="28.5">
      <c r="A62" s="229" t="s">
        <v>69</v>
      </c>
      <c r="B62" s="230" t="s">
        <v>18</v>
      </c>
      <c r="C62" s="231">
        <f>'Almoxarifado-Dezembro_2020'!L62</f>
        <v>5</v>
      </c>
      <c r="D62" s="233">
        <f>'Almoxarifado-Dezembro_2020'!M62</f>
        <v>2.8</v>
      </c>
      <c r="E62" s="233">
        <f>'Almoxarifado-Dezembro_2020'!N62</f>
        <v>14</v>
      </c>
      <c r="F62" s="234"/>
      <c r="G62" s="235"/>
      <c r="H62" s="232">
        <f t="shared" si="0"/>
        <v>0</v>
      </c>
      <c r="I62" s="247"/>
      <c r="J62" s="248"/>
      <c r="K62" s="249">
        <f t="shared" si="1"/>
        <v>0</v>
      </c>
      <c r="L62" s="231">
        <f t="shared" si="2"/>
        <v>5</v>
      </c>
      <c r="M62" s="232">
        <f t="shared" si="3"/>
        <v>2.8</v>
      </c>
      <c r="N62" s="236">
        <f t="shared" si="4"/>
        <v>14</v>
      </c>
    </row>
    <row r="63" spans="1:14" ht="15">
      <c r="A63" s="229" t="s">
        <v>70</v>
      </c>
      <c r="B63" s="230" t="s">
        <v>18</v>
      </c>
      <c r="C63" s="231">
        <f>'Almoxarifado-Dezembro_2020'!L63</f>
        <v>50</v>
      </c>
      <c r="D63" s="233">
        <f>'Almoxarifado-Dezembro_2020'!M63</f>
        <v>0.37</v>
      </c>
      <c r="E63" s="233">
        <f>'Almoxarifado-Dezembro_2020'!N63</f>
        <v>18.5</v>
      </c>
      <c r="F63" s="234"/>
      <c r="G63" s="235"/>
      <c r="H63" s="232">
        <f t="shared" si="0"/>
        <v>0</v>
      </c>
      <c r="I63" s="247"/>
      <c r="J63" s="248"/>
      <c r="K63" s="249">
        <f t="shared" si="1"/>
        <v>0</v>
      </c>
      <c r="L63" s="231">
        <f t="shared" si="2"/>
        <v>50</v>
      </c>
      <c r="M63" s="232">
        <f t="shared" si="3"/>
        <v>0.37</v>
      </c>
      <c r="N63" s="236">
        <f t="shared" si="4"/>
        <v>18.5</v>
      </c>
    </row>
    <row r="64" spans="1:14" ht="15">
      <c r="A64" s="229" t="s">
        <v>71</v>
      </c>
      <c r="B64" s="230" t="s">
        <v>72</v>
      </c>
      <c r="C64" s="231">
        <f>'Almoxarifado-Dezembro_2020'!L64</f>
        <v>4</v>
      </c>
      <c r="D64" s="233">
        <f>'Almoxarifado-Dezembro_2020'!M64</f>
        <v>3.87</v>
      </c>
      <c r="E64" s="233">
        <f>'Almoxarifado-Dezembro_2020'!N64</f>
        <v>15.48</v>
      </c>
      <c r="F64" s="234"/>
      <c r="G64" s="235"/>
      <c r="H64" s="232">
        <f t="shared" si="0"/>
        <v>0</v>
      </c>
      <c r="I64" s="247"/>
      <c r="J64" s="248"/>
      <c r="K64" s="249">
        <f t="shared" si="1"/>
        <v>0</v>
      </c>
      <c r="L64" s="231">
        <f t="shared" si="2"/>
        <v>4</v>
      </c>
      <c r="M64" s="232">
        <f t="shared" si="3"/>
        <v>3.87</v>
      </c>
      <c r="N64" s="236">
        <f t="shared" si="4"/>
        <v>15.48</v>
      </c>
    </row>
    <row r="65" spans="1:14" ht="15">
      <c r="A65" s="229" t="s">
        <v>73</v>
      </c>
      <c r="B65" s="230" t="s">
        <v>72</v>
      </c>
      <c r="C65" s="231">
        <f>'Almoxarifado-Dezembro_2020'!L65</f>
        <v>3</v>
      </c>
      <c r="D65" s="233">
        <f>'Almoxarifado-Dezembro_2020'!M65</f>
        <v>3.89</v>
      </c>
      <c r="E65" s="233">
        <f>'Almoxarifado-Dezembro_2020'!N65</f>
        <v>11.67</v>
      </c>
      <c r="F65" s="234"/>
      <c r="G65" s="235"/>
      <c r="H65" s="232">
        <f t="shared" si="0"/>
        <v>0</v>
      </c>
      <c r="I65" s="247"/>
      <c r="J65" s="248"/>
      <c r="K65" s="249">
        <f t="shared" si="1"/>
        <v>0</v>
      </c>
      <c r="L65" s="231">
        <f t="shared" si="2"/>
        <v>3</v>
      </c>
      <c r="M65" s="232">
        <f t="shared" si="3"/>
        <v>3.89</v>
      </c>
      <c r="N65" s="236">
        <f t="shared" si="4"/>
        <v>11.67</v>
      </c>
    </row>
    <row r="66" spans="1:14" ht="15">
      <c r="A66" s="229" t="s">
        <v>74</v>
      </c>
      <c r="B66" s="230" t="s">
        <v>72</v>
      </c>
      <c r="C66" s="231">
        <f>'Almoxarifado-Dezembro_2020'!L66</f>
        <v>4</v>
      </c>
      <c r="D66" s="233">
        <f>'Almoxarifado-Dezembro_2020'!M66</f>
        <v>3.29</v>
      </c>
      <c r="E66" s="233">
        <f>'Almoxarifado-Dezembro_2020'!N66</f>
        <v>13.16</v>
      </c>
      <c r="F66" s="234"/>
      <c r="G66" s="235"/>
      <c r="H66" s="232">
        <f t="shared" si="0"/>
        <v>0</v>
      </c>
      <c r="I66" s="247"/>
      <c r="J66" s="248"/>
      <c r="K66" s="249">
        <f t="shared" si="1"/>
        <v>0</v>
      </c>
      <c r="L66" s="231">
        <f t="shared" si="2"/>
        <v>4</v>
      </c>
      <c r="M66" s="232">
        <f t="shared" si="3"/>
        <v>3.29</v>
      </c>
      <c r="N66" s="236">
        <f t="shared" si="4"/>
        <v>13.16</v>
      </c>
    </row>
    <row r="67" spans="1:14" ht="15">
      <c r="A67" s="229" t="s">
        <v>75</v>
      </c>
      <c r="B67" s="230" t="s">
        <v>72</v>
      </c>
      <c r="C67" s="231">
        <f>'Almoxarifado-Dezembro_2020'!L67</f>
        <v>2</v>
      </c>
      <c r="D67" s="233">
        <f>'Almoxarifado-Dezembro_2020'!M67</f>
        <v>3.87</v>
      </c>
      <c r="E67" s="233">
        <f>'Almoxarifado-Dezembro_2020'!N67</f>
        <v>7.74</v>
      </c>
      <c r="F67" s="234"/>
      <c r="G67" s="235"/>
      <c r="H67" s="232">
        <f t="shared" si="0"/>
        <v>0</v>
      </c>
      <c r="I67" s="247"/>
      <c r="J67" s="248"/>
      <c r="K67" s="249">
        <f t="shared" si="1"/>
        <v>0</v>
      </c>
      <c r="L67" s="231">
        <f t="shared" si="2"/>
        <v>2</v>
      </c>
      <c r="M67" s="232">
        <f t="shared" si="3"/>
        <v>3.87</v>
      </c>
      <c r="N67" s="236">
        <f t="shared" si="4"/>
        <v>7.74</v>
      </c>
    </row>
    <row r="68" spans="1:14" ht="15">
      <c r="A68" s="229" t="s">
        <v>76</v>
      </c>
      <c r="B68" s="230" t="s">
        <v>72</v>
      </c>
      <c r="C68" s="231">
        <f>'Almoxarifado-Dezembro_2020'!L68</f>
        <v>4</v>
      </c>
      <c r="D68" s="233">
        <f>'Almoxarifado-Dezembro_2020'!M68</f>
        <v>14.9</v>
      </c>
      <c r="E68" s="233">
        <f>'Almoxarifado-Dezembro_2020'!N68</f>
        <v>59.6</v>
      </c>
      <c r="F68" s="234"/>
      <c r="G68" s="235"/>
      <c r="H68" s="232">
        <f t="shared" si="0"/>
        <v>0</v>
      </c>
      <c r="I68" s="247"/>
      <c r="J68" s="248"/>
      <c r="K68" s="249">
        <f t="shared" si="1"/>
        <v>0</v>
      </c>
      <c r="L68" s="231">
        <f t="shared" si="2"/>
        <v>4</v>
      </c>
      <c r="M68" s="232">
        <f t="shared" si="3"/>
        <v>14.9</v>
      </c>
      <c r="N68" s="236">
        <f t="shared" si="4"/>
        <v>59.6</v>
      </c>
    </row>
    <row r="69" spans="1:14" ht="15">
      <c r="A69" s="229" t="s">
        <v>77</v>
      </c>
      <c r="B69" s="230" t="s">
        <v>32</v>
      </c>
      <c r="C69" s="231">
        <f>'Almoxarifado-Dezembro_2020'!L69</f>
        <v>1</v>
      </c>
      <c r="D69" s="233">
        <f>'Almoxarifado-Dezembro_2020'!M69</f>
        <v>35.56</v>
      </c>
      <c r="E69" s="233">
        <f>'Almoxarifado-Dezembro_2020'!N69</f>
        <v>35.56</v>
      </c>
      <c r="F69" s="234"/>
      <c r="G69" s="235"/>
      <c r="H69" s="232">
        <f t="shared" si="0"/>
        <v>0</v>
      </c>
      <c r="I69" s="247"/>
      <c r="J69" s="248"/>
      <c r="K69" s="249">
        <f t="shared" si="1"/>
        <v>0</v>
      </c>
      <c r="L69" s="231">
        <f t="shared" si="2"/>
        <v>1</v>
      </c>
      <c r="M69" s="232">
        <f t="shared" si="3"/>
        <v>35.56</v>
      </c>
      <c r="N69" s="236">
        <f t="shared" si="4"/>
        <v>35.56</v>
      </c>
    </row>
    <row r="70" spans="1:14" ht="15">
      <c r="A70" s="229" t="s">
        <v>78</v>
      </c>
      <c r="B70" s="230" t="s">
        <v>32</v>
      </c>
      <c r="C70" s="231">
        <f>'Almoxarifado-Dezembro_2020'!L70</f>
        <v>23</v>
      </c>
      <c r="D70" s="233">
        <f>'Almoxarifado-Dezembro_2020'!M70</f>
        <v>2.94</v>
      </c>
      <c r="E70" s="233">
        <f>'Almoxarifado-Dezembro_2020'!N70</f>
        <v>67.62</v>
      </c>
      <c r="F70" s="234"/>
      <c r="G70" s="235"/>
      <c r="H70" s="232">
        <f t="shared" si="0"/>
        <v>0</v>
      </c>
      <c r="I70" s="247"/>
      <c r="J70" s="248"/>
      <c r="K70" s="249">
        <f t="shared" si="1"/>
        <v>0</v>
      </c>
      <c r="L70" s="231">
        <f t="shared" si="2"/>
        <v>23</v>
      </c>
      <c r="M70" s="232">
        <f t="shared" si="3"/>
        <v>2.94</v>
      </c>
      <c r="N70" s="236">
        <f t="shared" si="4"/>
        <v>67.62</v>
      </c>
    </row>
    <row r="71" spans="1:14" ht="15">
      <c r="A71" s="229" t="s">
        <v>79</v>
      </c>
      <c r="B71" s="230" t="s">
        <v>18</v>
      </c>
      <c r="C71" s="231">
        <f>'Almoxarifado-Dezembro_2020'!L71</f>
        <v>6</v>
      </c>
      <c r="D71" s="233">
        <f>'Almoxarifado-Dezembro_2020'!M71</f>
        <v>23.7</v>
      </c>
      <c r="E71" s="233">
        <f>'Almoxarifado-Dezembro_2020'!N71</f>
        <v>142.2</v>
      </c>
      <c r="F71" s="234"/>
      <c r="G71" s="235"/>
      <c r="H71" s="232">
        <f t="shared" si="0"/>
        <v>0</v>
      </c>
      <c r="I71" s="247"/>
      <c r="J71" s="248"/>
      <c r="K71" s="249">
        <f t="shared" si="1"/>
        <v>0</v>
      </c>
      <c r="L71" s="231">
        <f t="shared" si="2"/>
        <v>6</v>
      </c>
      <c r="M71" s="232">
        <f t="shared" si="3"/>
        <v>23.7</v>
      </c>
      <c r="N71" s="236">
        <f t="shared" si="4"/>
        <v>142.2</v>
      </c>
    </row>
    <row r="72" spans="1:14" ht="15">
      <c r="A72" s="229" t="s">
        <v>80</v>
      </c>
      <c r="B72" s="230" t="s">
        <v>18</v>
      </c>
      <c r="C72" s="231">
        <f>'Almoxarifado-Dezembro_2020'!L72</f>
        <v>5</v>
      </c>
      <c r="D72" s="233">
        <f>'Almoxarifado-Dezembro_2020'!M72</f>
        <v>34.85</v>
      </c>
      <c r="E72" s="233">
        <f>'Almoxarifado-Dezembro_2020'!N72</f>
        <v>174.25</v>
      </c>
      <c r="F72" s="234"/>
      <c r="G72" s="235"/>
      <c r="H72" s="232">
        <f t="shared" si="0"/>
        <v>0</v>
      </c>
      <c r="I72" s="258">
        <v>1</v>
      </c>
      <c r="J72" s="259">
        <f>D72</f>
        <v>34.85</v>
      </c>
      <c r="K72" s="249">
        <f t="shared" si="1"/>
        <v>34.85</v>
      </c>
      <c r="L72" s="231">
        <f t="shared" si="2"/>
        <v>4</v>
      </c>
      <c r="M72" s="232">
        <f t="shared" si="3"/>
        <v>34.85</v>
      </c>
      <c r="N72" s="236">
        <f t="shared" si="4"/>
        <v>139.4</v>
      </c>
    </row>
    <row r="73" spans="1:14" ht="15">
      <c r="A73" s="229" t="s">
        <v>81</v>
      </c>
      <c r="B73" s="230" t="s">
        <v>72</v>
      </c>
      <c r="C73" s="231">
        <f>'Almoxarifado-Dezembro_2020'!L73</f>
        <v>1</v>
      </c>
      <c r="D73" s="233">
        <f>'Almoxarifado-Dezembro_2020'!M73</f>
        <v>5.73</v>
      </c>
      <c r="E73" s="233">
        <f>'Almoxarifado-Dezembro_2020'!N73</f>
        <v>5.73</v>
      </c>
      <c r="F73" s="234"/>
      <c r="G73" s="235"/>
      <c r="H73" s="232">
        <f t="shared" si="0"/>
        <v>0</v>
      </c>
      <c r="I73" s="247"/>
      <c r="J73" s="248"/>
      <c r="K73" s="249">
        <f t="shared" si="1"/>
        <v>0</v>
      </c>
      <c r="L73" s="231">
        <f t="shared" si="2"/>
        <v>1</v>
      </c>
      <c r="M73" s="232">
        <f t="shared" si="3"/>
        <v>5.73</v>
      </c>
      <c r="N73" s="236">
        <f t="shared" si="4"/>
        <v>5.73</v>
      </c>
    </row>
    <row r="74" spans="1:14" ht="15">
      <c r="A74" s="229" t="s">
        <v>82</v>
      </c>
      <c r="B74" s="230" t="s">
        <v>18</v>
      </c>
      <c r="C74" s="231">
        <f>'Almoxarifado-Dezembro_2020'!L74</f>
        <v>15</v>
      </c>
      <c r="D74" s="233">
        <f>'Almoxarifado-Dezembro_2020'!M74</f>
        <v>6.1</v>
      </c>
      <c r="E74" s="233">
        <f>'Almoxarifado-Dezembro_2020'!N74</f>
        <v>91.5</v>
      </c>
      <c r="F74" s="234"/>
      <c r="G74" s="235"/>
      <c r="H74" s="232">
        <f t="shared" si="0"/>
        <v>0</v>
      </c>
      <c r="I74" s="247"/>
      <c r="J74" s="248"/>
      <c r="K74" s="249">
        <f t="shared" si="1"/>
        <v>0</v>
      </c>
      <c r="L74" s="231">
        <f t="shared" si="2"/>
        <v>15</v>
      </c>
      <c r="M74" s="232">
        <f t="shared" si="3"/>
        <v>6.1</v>
      </c>
      <c r="N74" s="236">
        <f t="shared" si="4"/>
        <v>91.5</v>
      </c>
    </row>
    <row r="75" spans="1:14" ht="15">
      <c r="A75" s="229" t="s">
        <v>83</v>
      </c>
      <c r="B75" s="230" t="s">
        <v>18</v>
      </c>
      <c r="C75" s="231">
        <f>'Almoxarifado-Dezembro_2020'!L75</f>
        <v>25</v>
      </c>
      <c r="D75" s="233">
        <f>'Almoxarifado-Dezembro_2020'!M75</f>
        <v>6.1</v>
      </c>
      <c r="E75" s="233">
        <f>'Almoxarifado-Dezembro_2020'!N75</f>
        <v>152.5</v>
      </c>
      <c r="F75" s="234"/>
      <c r="G75" s="235"/>
      <c r="H75" s="232">
        <f t="shared" si="0"/>
        <v>0</v>
      </c>
      <c r="I75" s="247"/>
      <c r="J75" s="248"/>
      <c r="K75" s="249">
        <f t="shared" si="1"/>
        <v>0</v>
      </c>
      <c r="L75" s="231">
        <f t="shared" si="2"/>
        <v>25</v>
      </c>
      <c r="M75" s="232">
        <f t="shared" si="3"/>
        <v>6.1</v>
      </c>
      <c r="N75" s="236">
        <f t="shared" si="4"/>
        <v>152.5</v>
      </c>
    </row>
    <row r="76" spans="1:14" ht="15">
      <c r="A76" s="229" t="s">
        <v>84</v>
      </c>
      <c r="B76" s="230" t="s">
        <v>18</v>
      </c>
      <c r="C76" s="231">
        <f>'Almoxarifado-Dezembro_2020'!L76</f>
        <v>39</v>
      </c>
      <c r="D76" s="233">
        <f>'Almoxarifado-Dezembro_2020'!M76</f>
        <v>2.36</v>
      </c>
      <c r="E76" s="233">
        <f>'Almoxarifado-Dezembro_2020'!N76</f>
        <v>91.98</v>
      </c>
      <c r="F76" s="234"/>
      <c r="G76" s="235"/>
      <c r="H76" s="232">
        <f t="shared" si="0"/>
        <v>0</v>
      </c>
      <c r="I76" s="247"/>
      <c r="J76" s="248"/>
      <c r="K76" s="249">
        <f t="shared" si="1"/>
        <v>0</v>
      </c>
      <c r="L76" s="231">
        <f t="shared" si="2"/>
        <v>39</v>
      </c>
      <c r="M76" s="232">
        <f t="shared" si="3"/>
        <v>2.36</v>
      </c>
      <c r="N76" s="236">
        <f t="shared" si="4"/>
        <v>91.98</v>
      </c>
    </row>
    <row r="77" spans="1:14" ht="15">
      <c r="A77" s="229" t="s">
        <v>85</v>
      </c>
      <c r="B77" s="230" t="s">
        <v>18</v>
      </c>
      <c r="C77" s="231">
        <f>'Almoxarifado-Dezembro_2020'!L77</f>
        <v>20</v>
      </c>
      <c r="D77" s="233">
        <f>'Almoxarifado-Dezembro_2020'!M77</f>
        <v>1.75</v>
      </c>
      <c r="E77" s="233">
        <f>'Almoxarifado-Dezembro_2020'!N77</f>
        <v>35</v>
      </c>
      <c r="F77" s="234"/>
      <c r="G77" s="235"/>
      <c r="H77" s="232">
        <f t="shared" si="0"/>
        <v>0</v>
      </c>
      <c r="I77" s="247"/>
      <c r="J77" s="248"/>
      <c r="K77" s="249">
        <f t="shared" si="1"/>
        <v>0</v>
      </c>
      <c r="L77" s="231">
        <f t="shared" si="2"/>
        <v>20</v>
      </c>
      <c r="M77" s="232">
        <f aca="true" t="shared" si="5" ref="M77:M85">_xlfn.IFERROR(ROUND(N77/L77,2),"-")</f>
        <v>1.75</v>
      </c>
      <c r="N77" s="236">
        <f t="shared" si="4"/>
        <v>35</v>
      </c>
    </row>
    <row r="78" spans="1:14" ht="15">
      <c r="A78" s="229" t="s">
        <v>86</v>
      </c>
      <c r="B78" s="230" t="s">
        <v>18</v>
      </c>
      <c r="C78" s="231">
        <f>'Almoxarifado-Dezembro_2020'!L78</f>
        <v>50</v>
      </c>
      <c r="D78" s="233">
        <f>'Almoxarifado-Dezembro_2020'!M78</f>
        <v>0.73</v>
      </c>
      <c r="E78" s="233">
        <f>'Almoxarifado-Dezembro_2020'!N78</f>
        <v>36.5</v>
      </c>
      <c r="F78" s="234"/>
      <c r="G78" s="235"/>
      <c r="H78" s="232">
        <f t="shared" si="0"/>
        <v>0</v>
      </c>
      <c r="I78" s="247"/>
      <c r="J78" s="248"/>
      <c r="K78" s="249">
        <f t="shared" si="1"/>
        <v>0</v>
      </c>
      <c r="L78" s="231">
        <f t="shared" si="2"/>
        <v>50</v>
      </c>
      <c r="M78" s="232">
        <f t="shared" si="5"/>
        <v>0.73</v>
      </c>
      <c r="N78" s="236">
        <f t="shared" si="4"/>
        <v>36.5</v>
      </c>
    </row>
    <row r="79" spans="1:14" ht="15">
      <c r="A79" s="229" t="s">
        <v>87</v>
      </c>
      <c r="B79" s="230" t="s">
        <v>18</v>
      </c>
      <c r="C79" s="231">
        <f>'Almoxarifado-Dezembro_2020'!L79</f>
        <v>2</v>
      </c>
      <c r="D79" s="233">
        <f>'Almoxarifado-Dezembro_2020'!M79</f>
        <v>35.5</v>
      </c>
      <c r="E79" s="233">
        <f>'Almoxarifado-Dezembro_2020'!N79</f>
        <v>71</v>
      </c>
      <c r="F79" s="234"/>
      <c r="G79" s="235"/>
      <c r="H79" s="232">
        <f t="shared" si="0"/>
        <v>0</v>
      </c>
      <c r="I79" s="247"/>
      <c r="J79" s="248"/>
      <c r="K79" s="249">
        <f t="shared" si="1"/>
        <v>0</v>
      </c>
      <c r="L79" s="231">
        <f t="shared" si="2"/>
        <v>2</v>
      </c>
      <c r="M79" s="232">
        <f t="shared" si="5"/>
        <v>35.5</v>
      </c>
      <c r="N79" s="236">
        <f t="shared" si="4"/>
        <v>71</v>
      </c>
    </row>
    <row r="80" spans="1:14" ht="15">
      <c r="A80" s="229" t="s">
        <v>88</v>
      </c>
      <c r="B80" s="230" t="s">
        <v>18</v>
      </c>
      <c r="C80" s="231">
        <f>'Almoxarifado-Dezembro_2020'!L80</f>
        <v>5</v>
      </c>
      <c r="D80" s="233">
        <f>'Almoxarifado-Dezembro_2020'!M80</f>
        <v>0.7</v>
      </c>
      <c r="E80" s="233">
        <f>'Almoxarifado-Dezembro_2020'!N80</f>
        <v>3.5</v>
      </c>
      <c r="F80" s="234"/>
      <c r="G80" s="235"/>
      <c r="H80" s="232">
        <f t="shared" si="0"/>
        <v>0</v>
      </c>
      <c r="I80" s="247"/>
      <c r="J80" s="248"/>
      <c r="K80" s="249">
        <f t="shared" si="1"/>
        <v>0</v>
      </c>
      <c r="L80" s="231">
        <f t="shared" si="2"/>
        <v>5</v>
      </c>
      <c r="M80" s="232">
        <f t="shared" si="5"/>
        <v>0.7</v>
      </c>
      <c r="N80" s="236">
        <f t="shared" si="4"/>
        <v>3.5</v>
      </c>
    </row>
    <row r="81" spans="1:14" ht="15">
      <c r="A81" s="229" t="s">
        <v>89</v>
      </c>
      <c r="B81" s="230" t="s">
        <v>18</v>
      </c>
      <c r="C81" s="231">
        <f>'Almoxarifado-Dezembro_2020'!L81</f>
        <v>9</v>
      </c>
      <c r="D81" s="233">
        <f>'Almoxarifado-Dezembro_2020'!M81</f>
        <v>10.9</v>
      </c>
      <c r="E81" s="233">
        <f>'Almoxarifado-Dezembro_2020'!N81</f>
        <v>98.1</v>
      </c>
      <c r="F81" s="234"/>
      <c r="G81" s="235"/>
      <c r="H81" s="232">
        <f t="shared" si="0"/>
        <v>0</v>
      </c>
      <c r="I81" s="247"/>
      <c r="J81" s="248"/>
      <c r="K81" s="249">
        <f t="shared" si="1"/>
        <v>0</v>
      </c>
      <c r="L81" s="231">
        <f t="shared" si="2"/>
        <v>9</v>
      </c>
      <c r="M81" s="232">
        <f t="shared" si="5"/>
        <v>10.9</v>
      </c>
      <c r="N81" s="236">
        <f t="shared" si="4"/>
        <v>98.1</v>
      </c>
    </row>
    <row r="82" spans="1:14" ht="15">
      <c r="A82" s="229" t="s">
        <v>90</v>
      </c>
      <c r="B82" s="230" t="s">
        <v>18</v>
      </c>
      <c r="C82" s="231">
        <f>'Almoxarifado-Dezembro_2020'!L82</f>
        <v>0</v>
      </c>
      <c r="D82" s="233" t="str">
        <f>'Almoxarifado-Dezembro_2020'!M82</f>
        <v>-</v>
      </c>
      <c r="E82" s="233">
        <f>'Almoxarifado-Dezembro_2020'!N82</f>
        <v>0</v>
      </c>
      <c r="F82" s="234"/>
      <c r="G82" s="235"/>
      <c r="H82" s="232">
        <f t="shared" si="0"/>
        <v>0</v>
      </c>
      <c r="I82" s="247"/>
      <c r="J82" s="248"/>
      <c r="K82" s="249">
        <f t="shared" si="1"/>
        <v>0</v>
      </c>
      <c r="L82" s="231">
        <f t="shared" si="2"/>
        <v>0</v>
      </c>
      <c r="M82" s="232" t="str">
        <f t="shared" si="5"/>
        <v>-</v>
      </c>
      <c r="N82" s="236">
        <f t="shared" si="4"/>
        <v>0</v>
      </c>
    </row>
    <row r="83" spans="1:14" ht="15">
      <c r="A83" s="229" t="s">
        <v>91</v>
      </c>
      <c r="B83" s="230" t="s">
        <v>18</v>
      </c>
      <c r="C83" s="231">
        <f>'Almoxarifado-Dezembro_2020'!L83</f>
        <v>1</v>
      </c>
      <c r="D83" s="233">
        <f>'Almoxarifado-Dezembro_2020'!M83</f>
        <v>31.5</v>
      </c>
      <c r="E83" s="233">
        <f>'Almoxarifado-Dezembro_2020'!N83</f>
        <v>31.5</v>
      </c>
      <c r="F83" s="234"/>
      <c r="G83" s="235"/>
      <c r="H83" s="232">
        <f t="shared" si="0"/>
        <v>0</v>
      </c>
      <c r="I83" s="247"/>
      <c r="J83" s="248"/>
      <c r="K83" s="249">
        <f t="shared" si="1"/>
        <v>0</v>
      </c>
      <c r="L83" s="231">
        <f t="shared" si="2"/>
        <v>1</v>
      </c>
      <c r="M83" s="232">
        <f t="shared" si="5"/>
        <v>31.5</v>
      </c>
      <c r="N83" s="236">
        <f t="shared" si="4"/>
        <v>31.5</v>
      </c>
    </row>
    <row r="84" spans="1:14" ht="15">
      <c r="A84" s="229" t="s">
        <v>92</v>
      </c>
      <c r="B84" s="230" t="s">
        <v>18</v>
      </c>
      <c r="C84" s="231">
        <f>'Almoxarifado-Dezembro_2020'!L84</f>
        <v>5</v>
      </c>
      <c r="D84" s="233">
        <f>'Almoxarifado-Dezembro_2020'!M84</f>
        <v>0.91</v>
      </c>
      <c r="E84" s="233">
        <f>'Almoxarifado-Dezembro_2020'!N84</f>
        <v>4.55</v>
      </c>
      <c r="F84" s="234"/>
      <c r="G84" s="235"/>
      <c r="H84" s="232">
        <f t="shared" si="0"/>
        <v>0</v>
      </c>
      <c r="I84" s="247"/>
      <c r="J84" s="248"/>
      <c r="K84" s="249">
        <f t="shared" si="1"/>
        <v>0</v>
      </c>
      <c r="L84" s="231">
        <f t="shared" si="2"/>
        <v>5</v>
      </c>
      <c r="M84" s="232">
        <f t="shared" si="5"/>
        <v>0.91</v>
      </c>
      <c r="N84" s="236">
        <f t="shared" si="4"/>
        <v>4.55</v>
      </c>
    </row>
    <row r="85" spans="1:14" ht="15.75">
      <c r="A85" s="229" t="s">
        <v>93</v>
      </c>
      <c r="B85" s="230" t="s">
        <v>72</v>
      </c>
      <c r="C85" s="231">
        <f>'Almoxarifado-Dezembro_2020'!L85</f>
        <v>2</v>
      </c>
      <c r="D85" s="233">
        <f>'Almoxarifado-Dezembro_2020'!M85</f>
        <v>2.28</v>
      </c>
      <c r="E85" s="233">
        <f>'Almoxarifado-Dezembro_2020'!N85</f>
        <v>4.56</v>
      </c>
      <c r="F85" s="234"/>
      <c r="G85" s="235"/>
      <c r="H85" s="232">
        <f t="shared" si="0"/>
        <v>0</v>
      </c>
      <c r="I85" s="247"/>
      <c r="J85" s="248"/>
      <c r="K85" s="249">
        <f t="shared" si="1"/>
        <v>0</v>
      </c>
      <c r="L85" s="231">
        <f t="shared" si="2"/>
        <v>2</v>
      </c>
      <c r="M85" s="232">
        <f t="shared" si="5"/>
        <v>2.28</v>
      </c>
      <c r="N85" s="236">
        <f t="shared" si="4"/>
        <v>4.56</v>
      </c>
    </row>
    <row r="86" spans="1:14" ht="15.75">
      <c r="A86" s="277" t="s">
        <v>94</v>
      </c>
      <c r="B86" s="65"/>
      <c r="C86" s="66"/>
      <c r="D86" s="65"/>
      <c r="E86" s="64">
        <f>SUM(E13:E85)</f>
        <v>4103.41</v>
      </c>
      <c r="F86" s="66"/>
      <c r="G86" s="66"/>
      <c r="H86" s="272">
        <f>SUM(H13:H85)</f>
        <v>0</v>
      </c>
      <c r="I86" s="66"/>
      <c r="J86" s="66"/>
      <c r="K86" s="272">
        <f>SUM(K13:K85)</f>
        <v>34.85</v>
      </c>
      <c r="L86" s="66"/>
      <c r="M86" s="66"/>
      <c r="N86" s="64">
        <f>SUM(N13:N85)</f>
        <v>4068.5599999999995</v>
      </c>
    </row>
    <row r="87" spans="2:14" ht="15">
      <c r="B87" s="65"/>
      <c r="C87" s="66"/>
      <c r="D87" s="65"/>
      <c r="E87" s="66"/>
      <c r="F87" s="68"/>
      <c r="G87" s="69"/>
      <c r="H87" s="70"/>
      <c r="I87" s="68"/>
      <c r="J87" s="98"/>
      <c r="K87" s="98"/>
      <c r="L87" s="98"/>
      <c r="M87" s="98"/>
      <c r="N87" s="69"/>
    </row>
    <row r="88" spans="2:14" ht="15.75">
      <c r="B88" s="65"/>
      <c r="C88" s="66"/>
      <c r="D88" s="65"/>
      <c r="E88" s="66"/>
      <c r="F88" s="68"/>
      <c r="G88" s="69"/>
      <c r="H88" s="70"/>
      <c r="I88" s="68"/>
      <c r="J88" s="98"/>
      <c r="K88" s="243" t="s">
        <v>15</v>
      </c>
      <c r="L88" s="243"/>
      <c r="M88" s="243"/>
      <c r="N88" s="243"/>
    </row>
    <row r="89" spans="1:14" ht="15.75">
      <c r="A89" s="221" t="s">
        <v>95</v>
      </c>
      <c r="B89" s="222"/>
      <c r="C89" s="250"/>
      <c r="D89" s="222"/>
      <c r="E89" s="250"/>
      <c r="F89" s="226"/>
      <c r="G89" s="227"/>
      <c r="H89" s="228"/>
      <c r="I89" s="226"/>
      <c r="J89" s="244"/>
      <c r="K89" s="245">
        <v>5753</v>
      </c>
      <c r="L89" s="256"/>
      <c r="M89" s="257"/>
      <c r="N89" s="245">
        <v>346</v>
      </c>
    </row>
    <row r="90" spans="1:14" ht="15">
      <c r="A90" s="229" t="s">
        <v>96</v>
      </c>
      <c r="B90" s="230" t="s">
        <v>72</v>
      </c>
      <c r="C90" s="231">
        <f>'Almoxarifado-Dezembro_2020'!L90</f>
        <v>24</v>
      </c>
      <c r="D90" s="233">
        <f>'Almoxarifado-Dezembro_2020'!M90</f>
        <v>8.02</v>
      </c>
      <c r="E90" s="233">
        <f>'Almoxarifado-Dezembro_2020'!N90</f>
        <v>192.50567084078702</v>
      </c>
      <c r="F90" s="234"/>
      <c r="G90" s="235"/>
      <c r="H90" s="236">
        <f>F90*G90</f>
        <v>0</v>
      </c>
      <c r="I90" s="258">
        <v>2</v>
      </c>
      <c r="J90" s="259">
        <f>D90</f>
        <v>8.02</v>
      </c>
      <c r="K90" s="249">
        <f>I90*J90</f>
        <v>16.04</v>
      </c>
      <c r="L90" s="231">
        <f>C90+F90-I90</f>
        <v>22</v>
      </c>
      <c r="M90" s="232">
        <f>_xlfn.IFERROR(ROUND(N90/L90,2),"-")</f>
        <v>8.02</v>
      </c>
      <c r="N90" s="236">
        <f>E90+H90-K90</f>
        <v>176.46567084078703</v>
      </c>
    </row>
    <row r="91" spans="1:14" ht="15">
      <c r="A91" s="229" t="s">
        <v>97</v>
      </c>
      <c r="B91" s="230" t="s">
        <v>72</v>
      </c>
      <c r="C91" s="231">
        <f>'Almoxarifado-Dezembro_2020'!L91</f>
        <v>0</v>
      </c>
      <c r="D91" s="233" t="str">
        <f>'Almoxarifado-Dezembro_2020'!M91</f>
        <v>-</v>
      </c>
      <c r="E91" s="233">
        <f>'Almoxarifado-Dezembro_2020'!N91</f>
        <v>0</v>
      </c>
      <c r="F91" s="234"/>
      <c r="G91" s="235"/>
      <c r="H91" s="232">
        <f>F91*G91</f>
        <v>0</v>
      </c>
      <c r="I91" s="258"/>
      <c r="J91" s="259"/>
      <c r="K91" s="249">
        <f>I91*J91</f>
        <v>0</v>
      </c>
      <c r="L91" s="231">
        <f>C91+F91-I91</f>
        <v>0</v>
      </c>
      <c r="M91" s="232" t="str">
        <f>_xlfn.IFERROR(ROUND(N91/L91,2),"-")</f>
        <v>-</v>
      </c>
      <c r="N91" s="236">
        <f>E91+H91-K91</f>
        <v>0</v>
      </c>
    </row>
    <row r="92" spans="1:14" ht="15.75">
      <c r="A92" s="229" t="s">
        <v>97</v>
      </c>
      <c r="B92" s="230" t="s">
        <v>72</v>
      </c>
      <c r="C92" s="231">
        <f>'Almoxarifado-Dezembro_2020'!L92</f>
        <v>189</v>
      </c>
      <c r="D92" s="233">
        <f>'Almoxarifado-Dezembro_2020'!M92</f>
        <v>4.48</v>
      </c>
      <c r="E92" s="233">
        <f>'Almoxarifado-Dezembro_2020'!N92</f>
        <v>846.72</v>
      </c>
      <c r="F92" s="234"/>
      <c r="G92" s="235"/>
      <c r="H92" s="232">
        <f>F92*G92</f>
        <v>0</v>
      </c>
      <c r="I92" s="258">
        <v>18</v>
      </c>
      <c r="J92" s="259">
        <f>D92</f>
        <v>4.48</v>
      </c>
      <c r="K92" s="249">
        <f>I92*J92</f>
        <v>80.64000000000001</v>
      </c>
      <c r="L92" s="231">
        <f>C92+F92-I92</f>
        <v>171</v>
      </c>
      <c r="M92" s="232">
        <f>_xlfn.IFERROR(ROUND(N92/L92,2),"-")</f>
        <v>4.48</v>
      </c>
      <c r="N92" s="236">
        <f>E92+H92-K92</f>
        <v>766.08</v>
      </c>
    </row>
    <row r="93" spans="1:14" ht="15.75">
      <c r="A93" s="277" t="s">
        <v>98</v>
      </c>
      <c r="B93" s="65"/>
      <c r="C93" s="66"/>
      <c r="D93" s="65"/>
      <c r="E93" s="64">
        <f>SUM(E90:E92)</f>
        <v>1039.225670840787</v>
      </c>
      <c r="F93" s="66"/>
      <c r="G93" s="66"/>
      <c r="H93" s="272">
        <f>SUM(H90:H92)</f>
        <v>0</v>
      </c>
      <c r="I93" s="66"/>
      <c r="J93" s="66"/>
      <c r="K93" s="272">
        <f>SUM(K90:K92)</f>
        <v>96.68</v>
      </c>
      <c r="L93" s="66"/>
      <c r="M93" s="66"/>
      <c r="N93" s="64">
        <f>SUM(N90:N92)</f>
        <v>942.5456708407871</v>
      </c>
    </row>
    <row r="94" spans="2:14" ht="15">
      <c r="B94" s="1"/>
      <c r="C94" s="68"/>
      <c r="D94" s="76"/>
      <c r="E94" s="68"/>
      <c r="F94" s="68"/>
      <c r="G94" s="69"/>
      <c r="H94" s="70"/>
      <c r="I94" s="68"/>
      <c r="J94" s="69"/>
      <c r="K94" s="69"/>
      <c r="L94" s="66"/>
      <c r="M94" s="69"/>
      <c r="N94" s="69"/>
    </row>
    <row r="95" spans="1:14" ht="15">
      <c r="A95" s="273" t="s">
        <v>99</v>
      </c>
      <c r="B95" s="1"/>
      <c r="C95" s="68"/>
      <c r="D95" s="76"/>
      <c r="F95" s="68"/>
      <c r="G95" s="69"/>
      <c r="H95" s="70"/>
      <c r="I95" s="68"/>
      <c r="J95" s="98"/>
      <c r="K95" s="98"/>
      <c r="L95" s="98"/>
      <c r="M95" s="98"/>
      <c r="N95" s="69"/>
    </row>
    <row r="96" spans="2:14" ht="15.75">
      <c r="B96" s="1"/>
      <c r="C96" s="68"/>
      <c r="D96" s="76"/>
      <c r="E96" s="68"/>
      <c r="F96" s="68"/>
      <c r="G96" s="69"/>
      <c r="H96" s="70"/>
      <c r="I96" s="68"/>
      <c r="J96" s="98"/>
      <c r="K96" s="243" t="s">
        <v>15</v>
      </c>
      <c r="L96" s="243"/>
      <c r="M96" s="243"/>
      <c r="N96" s="243"/>
    </row>
    <row r="97" spans="1:14" ht="15.75">
      <c r="A97" s="221" t="s">
        <v>100</v>
      </c>
      <c r="B97" s="222"/>
      <c r="C97" s="250"/>
      <c r="D97" s="222"/>
      <c r="E97" s="250"/>
      <c r="F97" s="226"/>
      <c r="G97" s="227"/>
      <c r="H97" s="228"/>
      <c r="I97" s="226"/>
      <c r="J97" s="244"/>
      <c r="K97" s="245">
        <v>5766</v>
      </c>
      <c r="L97" s="256"/>
      <c r="M97" s="257"/>
      <c r="N97" s="245">
        <v>343</v>
      </c>
    </row>
    <row r="98" spans="1:14" ht="15">
      <c r="A98" s="229" t="s">
        <v>101</v>
      </c>
      <c r="B98" s="230" t="s">
        <v>18</v>
      </c>
      <c r="C98" s="231">
        <f>'Almoxarifado-Dezembro_2020'!L98</f>
        <v>38</v>
      </c>
      <c r="D98" s="233">
        <f>'Almoxarifado-Dezembro_2020'!M98</f>
        <v>2.17</v>
      </c>
      <c r="E98" s="233">
        <f>'Almoxarifado-Dezembro_2020'!N98</f>
        <v>82.46</v>
      </c>
      <c r="F98" s="234"/>
      <c r="G98" s="235"/>
      <c r="H98" s="236">
        <f aca="true" t="shared" si="6" ref="H98:H103">F98*G98</f>
        <v>0</v>
      </c>
      <c r="I98" s="247"/>
      <c r="J98" s="248"/>
      <c r="K98" s="249">
        <f aca="true" t="shared" si="7" ref="K98:K103">I98*J98</f>
        <v>0</v>
      </c>
      <c r="L98" s="231">
        <f aca="true" t="shared" si="8" ref="L98:L103">C98+F98-I98</f>
        <v>38</v>
      </c>
      <c r="M98" s="232">
        <f aca="true" t="shared" si="9" ref="M98:M103">_xlfn.IFERROR(ROUND(N98/L98,2),"-")</f>
        <v>2.17</v>
      </c>
      <c r="N98" s="236">
        <f aca="true" t="shared" si="10" ref="N98:N103">E98+H98-K98</f>
        <v>82.46</v>
      </c>
    </row>
    <row r="99" spans="1:14" ht="14.25">
      <c r="A99" s="229" t="s">
        <v>103</v>
      </c>
      <c r="B99" s="230" t="s">
        <v>72</v>
      </c>
      <c r="C99" s="231">
        <f>'Almoxarifado-Dezembro_2020'!L99</f>
        <v>75</v>
      </c>
      <c r="D99" s="233">
        <f>'Almoxarifado-Dezembro_2020'!M99</f>
        <v>3.48</v>
      </c>
      <c r="E99" s="233">
        <f>'Almoxarifado-Dezembro_2020'!N99</f>
        <v>261</v>
      </c>
      <c r="F99" s="234"/>
      <c r="G99" s="235"/>
      <c r="H99" s="236">
        <f t="shared" si="6"/>
        <v>0</v>
      </c>
      <c r="I99" s="247"/>
      <c r="J99" s="248"/>
      <c r="K99" s="249">
        <f t="shared" si="7"/>
        <v>0</v>
      </c>
      <c r="L99" s="231">
        <f t="shared" si="8"/>
        <v>75</v>
      </c>
      <c r="M99" s="232">
        <f t="shared" si="9"/>
        <v>3.48</v>
      </c>
      <c r="N99" s="236">
        <f t="shared" si="10"/>
        <v>261</v>
      </c>
    </row>
    <row r="100" spans="1:14" ht="14.25">
      <c r="A100" s="229" t="s">
        <v>104</v>
      </c>
      <c r="B100" s="230" t="s">
        <v>72</v>
      </c>
      <c r="C100" s="231">
        <f>'Almoxarifado-Dezembro_2020'!L100</f>
        <v>20</v>
      </c>
      <c r="D100" s="233">
        <f>'Almoxarifado-Dezembro_2020'!M100</f>
        <v>0.96</v>
      </c>
      <c r="E100" s="233">
        <f>'Almoxarifado-Dezembro_2020'!N100</f>
        <v>19.199999999999996</v>
      </c>
      <c r="F100" s="234"/>
      <c r="G100" s="235"/>
      <c r="H100" s="236">
        <f t="shared" si="6"/>
        <v>0</v>
      </c>
      <c r="I100" s="247"/>
      <c r="J100" s="248"/>
      <c r="K100" s="249">
        <f t="shared" si="7"/>
        <v>0</v>
      </c>
      <c r="L100" s="231">
        <f t="shared" si="8"/>
        <v>20</v>
      </c>
      <c r="M100" s="232">
        <f t="shared" si="9"/>
        <v>0.96</v>
      </c>
      <c r="N100" s="236">
        <f t="shared" si="10"/>
        <v>19.199999999999996</v>
      </c>
    </row>
    <row r="101" spans="1:14" ht="28.5">
      <c r="A101" s="229" t="s">
        <v>105</v>
      </c>
      <c r="B101" s="230" t="s">
        <v>18</v>
      </c>
      <c r="C101" s="231">
        <f>'Almoxarifado-Dezembro_2020'!L101</f>
        <v>4</v>
      </c>
      <c r="D101" s="233">
        <f>'Almoxarifado-Dezembro_2020'!M101</f>
        <v>16.95</v>
      </c>
      <c r="E101" s="233">
        <f>'Almoxarifado-Dezembro_2020'!N101</f>
        <v>67.8</v>
      </c>
      <c r="F101" s="234"/>
      <c r="G101" s="235"/>
      <c r="H101" s="236">
        <f t="shared" si="6"/>
        <v>0</v>
      </c>
      <c r="I101" s="247"/>
      <c r="J101" s="248"/>
      <c r="K101" s="249">
        <f t="shared" si="7"/>
        <v>0</v>
      </c>
      <c r="L101" s="231">
        <f t="shared" si="8"/>
        <v>4</v>
      </c>
      <c r="M101" s="232">
        <f t="shared" si="9"/>
        <v>16.95</v>
      </c>
      <c r="N101" s="236">
        <f t="shared" si="10"/>
        <v>67.8</v>
      </c>
    </row>
    <row r="102" spans="1:14" ht="28.5">
      <c r="A102" s="229" t="s">
        <v>106</v>
      </c>
      <c r="B102" s="230" t="s">
        <v>18</v>
      </c>
      <c r="C102" s="231">
        <f>'Almoxarifado-Dezembro_2020'!L102</f>
        <v>1</v>
      </c>
      <c r="D102" s="233">
        <f>'Almoxarifado-Dezembro_2020'!M102</f>
        <v>40.99</v>
      </c>
      <c r="E102" s="233">
        <f>'Almoxarifado-Dezembro_2020'!N102</f>
        <v>40.99</v>
      </c>
      <c r="F102" s="234"/>
      <c r="G102" s="235"/>
      <c r="H102" s="236">
        <f t="shared" si="6"/>
        <v>0</v>
      </c>
      <c r="I102" s="247"/>
      <c r="J102" s="248"/>
      <c r="K102" s="249">
        <f t="shared" si="7"/>
        <v>0</v>
      </c>
      <c r="L102" s="231">
        <f t="shared" si="8"/>
        <v>1</v>
      </c>
      <c r="M102" s="232">
        <f t="shared" si="9"/>
        <v>40.99</v>
      </c>
      <c r="N102" s="236">
        <f t="shared" si="10"/>
        <v>40.99</v>
      </c>
    </row>
    <row r="103" spans="1:14" ht="28.5">
      <c r="A103" s="229" t="s">
        <v>107</v>
      </c>
      <c r="B103" s="230" t="s">
        <v>18</v>
      </c>
      <c r="C103" s="231">
        <f>'Almoxarifado-Dezembro_2020'!L103</f>
        <v>1</v>
      </c>
      <c r="D103" s="233">
        <f>'Almoxarifado-Dezembro_2020'!M103</f>
        <v>101.87</v>
      </c>
      <c r="E103" s="233">
        <f>'Almoxarifado-Dezembro_2020'!N103</f>
        <v>101.87</v>
      </c>
      <c r="F103" s="234"/>
      <c r="G103" s="235"/>
      <c r="H103" s="236">
        <f t="shared" si="6"/>
        <v>0</v>
      </c>
      <c r="I103" s="247"/>
      <c r="J103" s="248"/>
      <c r="K103" s="249">
        <f t="shared" si="7"/>
        <v>0</v>
      </c>
      <c r="L103" s="231">
        <f t="shared" si="8"/>
        <v>1</v>
      </c>
      <c r="M103" s="232">
        <f t="shared" si="9"/>
        <v>101.87</v>
      </c>
      <c r="N103" s="236">
        <f t="shared" si="10"/>
        <v>101.87</v>
      </c>
    </row>
    <row r="104" spans="1:14" ht="15">
      <c r="A104" s="177" t="s">
        <v>108</v>
      </c>
      <c r="B104" s="65"/>
      <c r="C104" s="66"/>
      <c r="D104" s="65"/>
      <c r="E104" s="64">
        <f>SUM(E98:E103)</f>
        <v>573.3199999999999</v>
      </c>
      <c r="F104" s="66"/>
      <c r="G104" s="66"/>
      <c r="H104" s="64">
        <f>SUM(H98:H103)</f>
        <v>0</v>
      </c>
      <c r="I104" s="66"/>
      <c r="J104" s="66"/>
      <c r="K104" s="180">
        <f>SUM(K98:K103)</f>
        <v>0</v>
      </c>
      <c r="L104" s="66"/>
      <c r="M104" s="66"/>
      <c r="N104" s="180">
        <f>SUM(N98:N103)</f>
        <v>573.3199999999999</v>
      </c>
    </row>
    <row r="105" spans="1:14" ht="1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</row>
    <row r="106" spans="1:14" ht="15.75">
      <c r="A106" s="68"/>
      <c r="B106" s="76"/>
      <c r="C106" s="68"/>
      <c r="D106" s="76"/>
      <c r="E106" s="68"/>
      <c r="F106" s="68"/>
      <c r="G106" s="69"/>
      <c r="H106" s="70"/>
      <c r="I106" s="68"/>
      <c r="J106" s="98"/>
      <c r="K106" s="243" t="s">
        <v>15</v>
      </c>
      <c r="L106" s="243"/>
      <c r="M106" s="243"/>
      <c r="N106" s="243"/>
    </row>
    <row r="107" spans="1:14" ht="15.75">
      <c r="A107" s="221" t="s">
        <v>109</v>
      </c>
      <c r="B107" s="222"/>
      <c r="C107" s="250"/>
      <c r="D107" s="222"/>
      <c r="E107" s="250"/>
      <c r="F107" s="251"/>
      <c r="G107" s="227"/>
      <c r="H107" s="228"/>
      <c r="I107" s="226"/>
      <c r="J107" s="260"/>
      <c r="K107" s="245">
        <v>5756</v>
      </c>
      <c r="L107" s="256"/>
      <c r="M107" s="257"/>
      <c r="N107" s="245">
        <v>343</v>
      </c>
    </row>
    <row r="108" spans="1:14" ht="15">
      <c r="A108" s="229" t="s">
        <v>110</v>
      </c>
      <c r="B108" s="230" t="s">
        <v>18</v>
      </c>
      <c r="C108" s="231">
        <f>'Almoxarifado-Dezembro_2020'!L108</f>
        <v>0</v>
      </c>
      <c r="D108" s="233" t="str">
        <f>'Almoxarifado-Dezembro_2020'!M108</f>
        <v>-</v>
      </c>
      <c r="E108" s="233">
        <f>'Almoxarifado-Dezembro_2020'!N108</f>
        <v>0</v>
      </c>
      <c r="F108" s="234"/>
      <c r="G108" s="235"/>
      <c r="H108" s="236">
        <f aca="true" t="shared" si="11" ref="H108:H115">F108*G108</f>
        <v>0</v>
      </c>
      <c r="I108" s="258"/>
      <c r="J108" s="259"/>
      <c r="K108" s="249">
        <f aca="true" t="shared" si="12" ref="K108:K115">I108*J108</f>
        <v>0</v>
      </c>
      <c r="L108" s="231">
        <f aca="true" t="shared" si="13" ref="L108:L115">C108+F108-I108</f>
        <v>0</v>
      </c>
      <c r="M108" s="232" t="str">
        <f aca="true" t="shared" si="14" ref="M108:M115">_xlfn.IFERROR(ROUND(N108/L108,2),"-")</f>
        <v>-</v>
      </c>
      <c r="N108" s="236">
        <f aca="true" t="shared" si="15" ref="N108:N115">E108+H108-K108</f>
        <v>0</v>
      </c>
    </row>
    <row r="109" spans="1:14" ht="15">
      <c r="A109" s="229" t="s">
        <v>111</v>
      </c>
      <c r="B109" s="230" t="s">
        <v>72</v>
      </c>
      <c r="C109" s="231">
        <f>'Almoxarifado-Dezembro_2020'!L109</f>
        <v>8</v>
      </c>
      <c r="D109" s="233">
        <f>'Almoxarifado-Dezembro_2020'!M109</f>
        <v>21.4</v>
      </c>
      <c r="E109" s="233">
        <f>'Almoxarifado-Dezembro_2020'!N109</f>
        <v>171.2</v>
      </c>
      <c r="F109" s="234"/>
      <c r="G109" s="235"/>
      <c r="H109" s="236">
        <f t="shared" si="11"/>
        <v>0</v>
      </c>
      <c r="I109" s="258">
        <v>3</v>
      </c>
      <c r="J109" s="259">
        <f>D109</f>
        <v>21.4</v>
      </c>
      <c r="K109" s="249">
        <f t="shared" si="12"/>
        <v>64.19999999999999</v>
      </c>
      <c r="L109" s="231">
        <f t="shared" si="13"/>
        <v>5</v>
      </c>
      <c r="M109" s="232">
        <f t="shared" si="14"/>
        <v>21.4</v>
      </c>
      <c r="N109" s="236">
        <f t="shared" si="15"/>
        <v>107</v>
      </c>
    </row>
    <row r="110" spans="1:14" ht="15">
      <c r="A110" s="252" t="s">
        <v>163</v>
      </c>
      <c r="B110" s="230" t="s">
        <v>72</v>
      </c>
      <c r="C110" s="231">
        <f>'Almoxarifado-Dezembro_2020'!L110</f>
        <v>62</v>
      </c>
      <c r="D110" s="233">
        <f>'Almoxarifado-Dezembro_2020'!M110</f>
        <v>3.2</v>
      </c>
      <c r="E110" s="233">
        <f>'Almoxarifado-Dezembro_2020'!N110</f>
        <v>198.4</v>
      </c>
      <c r="F110" s="234"/>
      <c r="G110" s="235"/>
      <c r="H110" s="236">
        <f t="shared" si="11"/>
        <v>0</v>
      </c>
      <c r="I110" s="258"/>
      <c r="J110" s="259"/>
      <c r="K110" s="249">
        <f t="shared" si="12"/>
        <v>0</v>
      </c>
      <c r="L110" s="231">
        <f t="shared" si="13"/>
        <v>62</v>
      </c>
      <c r="M110" s="232">
        <f t="shared" si="14"/>
        <v>3.2</v>
      </c>
      <c r="N110" s="236">
        <f t="shared" si="15"/>
        <v>198.4</v>
      </c>
    </row>
    <row r="111" spans="1:14" ht="15">
      <c r="A111" s="229" t="s">
        <v>112</v>
      </c>
      <c r="B111" s="230" t="s">
        <v>72</v>
      </c>
      <c r="C111" s="231">
        <f>'Almoxarifado-Dezembro_2020'!L111</f>
        <v>0</v>
      </c>
      <c r="D111" s="233" t="str">
        <f>'Almoxarifado-Dezembro_2020'!M111</f>
        <v>-</v>
      </c>
      <c r="E111" s="233">
        <f>'Almoxarifado-Dezembro_2020'!N111</f>
        <v>0</v>
      </c>
      <c r="F111" s="234"/>
      <c r="G111" s="235"/>
      <c r="H111" s="236">
        <f t="shared" si="11"/>
        <v>0</v>
      </c>
      <c r="I111" s="258"/>
      <c r="J111" s="259"/>
      <c r="K111" s="249">
        <f t="shared" si="12"/>
        <v>0</v>
      </c>
      <c r="L111" s="231">
        <f t="shared" si="13"/>
        <v>0</v>
      </c>
      <c r="M111" s="232" t="str">
        <f t="shared" si="14"/>
        <v>-</v>
      </c>
      <c r="N111" s="236">
        <f t="shared" si="15"/>
        <v>0</v>
      </c>
    </row>
    <row r="112" spans="1:14" ht="15">
      <c r="A112" s="229" t="s">
        <v>113</v>
      </c>
      <c r="B112" s="230" t="s">
        <v>72</v>
      </c>
      <c r="C112" s="231">
        <f>'Almoxarifado-Dezembro_2020'!L112</f>
        <v>168</v>
      </c>
      <c r="D112" s="233">
        <f>'Almoxarifado-Dezembro_2020'!M112</f>
        <v>2.93</v>
      </c>
      <c r="E112" s="233">
        <f>'Almoxarifado-Dezembro_2020'!N112</f>
        <v>492.24</v>
      </c>
      <c r="F112" s="234"/>
      <c r="G112" s="235"/>
      <c r="H112" s="236">
        <f t="shared" si="11"/>
        <v>0</v>
      </c>
      <c r="I112" s="258">
        <v>48</v>
      </c>
      <c r="J112" s="259">
        <f>D112</f>
        <v>2.93</v>
      </c>
      <c r="K112" s="249">
        <f t="shared" si="12"/>
        <v>140.64000000000001</v>
      </c>
      <c r="L112" s="231">
        <f t="shared" si="13"/>
        <v>120</v>
      </c>
      <c r="M112" s="232">
        <f t="shared" si="14"/>
        <v>2.93</v>
      </c>
      <c r="N112" s="236">
        <f t="shared" si="15"/>
        <v>351.6</v>
      </c>
    </row>
    <row r="113" spans="1:14" ht="15">
      <c r="A113" s="229" t="s">
        <v>114</v>
      </c>
      <c r="B113" s="230" t="s">
        <v>115</v>
      </c>
      <c r="C113" s="231">
        <f>'Almoxarifado-Dezembro_2020'!L113</f>
        <v>1</v>
      </c>
      <c r="D113" s="233">
        <f>'Almoxarifado-Dezembro_2020'!M113</f>
        <v>12.55</v>
      </c>
      <c r="E113" s="233">
        <f>'Almoxarifado-Dezembro_2020'!N113</f>
        <v>12.55</v>
      </c>
      <c r="F113" s="234"/>
      <c r="G113" s="235"/>
      <c r="H113" s="236">
        <f t="shared" si="11"/>
        <v>0</v>
      </c>
      <c r="I113" s="258"/>
      <c r="J113" s="259"/>
      <c r="K113" s="249">
        <f t="shared" si="12"/>
        <v>0</v>
      </c>
      <c r="L113" s="231">
        <f t="shared" si="13"/>
        <v>1</v>
      </c>
      <c r="M113" s="232">
        <f t="shared" si="14"/>
        <v>12.55</v>
      </c>
      <c r="N113" s="236">
        <f t="shared" si="15"/>
        <v>12.55</v>
      </c>
    </row>
    <row r="114" spans="1:14" ht="15">
      <c r="A114" s="229" t="s">
        <v>116</v>
      </c>
      <c r="B114" s="230" t="s">
        <v>115</v>
      </c>
      <c r="C114" s="231">
        <f>'Almoxarifado-Dezembro_2020'!L114</f>
        <v>3</v>
      </c>
      <c r="D114" s="233">
        <f>'Almoxarifado-Dezembro_2020'!M114</f>
        <v>10.84</v>
      </c>
      <c r="E114" s="233">
        <f>'Almoxarifado-Dezembro_2020'!N114</f>
        <v>32.52</v>
      </c>
      <c r="F114" s="234"/>
      <c r="G114" s="235"/>
      <c r="H114" s="236">
        <f t="shared" si="11"/>
        <v>0</v>
      </c>
      <c r="I114" s="258"/>
      <c r="J114" s="259"/>
      <c r="K114" s="249">
        <f t="shared" si="12"/>
        <v>0</v>
      </c>
      <c r="L114" s="231">
        <f t="shared" si="13"/>
        <v>3</v>
      </c>
      <c r="M114" s="232">
        <f t="shared" si="14"/>
        <v>10.84</v>
      </c>
      <c r="N114" s="236">
        <f t="shared" si="15"/>
        <v>32.52</v>
      </c>
    </row>
    <row r="115" spans="1:14" ht="15.75">
      <c r="A115" s="229" t="s">
        <v>117</v>
      </c>
      <c r="B115" s="230" t="s">
        <v>72</v>
      </c>
      <c r="C115" s="231">
        <f>'Almoxarifado-Dezembro_2020'!L115</f>
        <v>3</v>
      </c>
      <c r="D115" s="233">
        <f>'Almoxarifado-Dezembro_2020'!M115</f>
        <v>28.9</v>
      </c>
      <c r="E115" s="233">
        <f>'Almoxarifado-Dezembro_2020'!N115</f>
        <v>86.7</v>
      </c>
      <c r="F115" s="234"/>
      <c r="G115" s="235"/>
      <c r="H115" s="236">
        <f t="shared" si="11"/>
        <v>0</v>
      </c>
      <c r="I115" s="258"/>
      <c r="J115" s="259"/>
      <c r="K115" s="249">
        <f t="shared" si="12"/>
        <v>0</v>
      </c>
      <c r="L115" s="231">
        <f t="shared" si="13"/>
        <v>3</v>
      </c>
      <c r="M115" s="232">
        <f t="shared" si="14"/>
        <v>28.9</v>
      </c>
      <c r="N115" s="236">
        <f t="shared" si="15"/>
        <v>86.7</v>
      </c>
    </row>
    <row r="116" spans="1:14" ht="15.75">
      <c r="A116" s="177" t="s">
        <v>118</v>
      </c>
      <c r="B116" s="65"/>
      <c r="C116" s="66"/>
      <c r="D116" s="65"/>
      <c r="E116" s="64">
        <f>'Almoxarifado-Dezembro_2020'!N116</f>
        <v>993.61</v>
      </c>
      <c r="F116" s="66"/>
      <c r="G116" s="66"/>
      <c r="H116" s="64">
        <f>SUM(H108:H115)</f>
        <v>0</v>
      </c>
      <c r="I116" s="66"/>
      <c r="J116" s="66"/>
      <c r="K116" s="180">
        <f>SUM(K108:K115)</f>
        <v>204.84</v>
      </c>
      <c r="L116" s="66"/>
      <c r="M116" s="66"/>
      <c r="N116" s="180">
        <f>SUM(N108:N115)</f>
        <v>788.77</v>
      </c>
    </row>
    <row r="117" spans="1:14" ht="1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</row>
    <row r="118" spans="1:14" ht="15.75">
      <c r="A118" s="68"/>
      <c r="B118" s="76"/>
      <c r="C118" s="68"/>
      <c r="D118" s="76"/>
      <c r="E118" s="68"/>
      <c r="F118" s="68"/>
      <c r="G118" s="69"/>
      <c r="H118" s="70"/>
      <c r="I118" s="68"/>
      <c r="J118" s="98"/>
      <c r="K118" s="243" t="s">
        <v>15</v>
      </c>
      <c r="L118" s="243"/>
      <c r="M118" s="243"/>
      <c r="N118" s="243"/>
    </row>
    <row r="119" spans="1:14" ht="15.75">
      <c r="A119" s="221" t="s">
        <v>172</v>
      </c>
      <c r="B119" s="222"/>
      <c r="C119" s="250"/>
      <c r="D119" s="222"/>
      <c r="E119" s="250"/>
      <c r="F119" s="251"/>
      <c r="G119" s="227"/>
      <c r="H119" s="228"/>
      <c r="I119" s="226"/>
      <c r="J119" s="260"/>
      <c r="K119" s="245">
        <v>5759</v>
      </c>
      <c r="L119" s="256"/>
      <c r="M119" s="257"/>
      <c r="N119" s="245">
        <v>343</v>
      </c>
    </row>
    <row r="120" spans="1:14" ht="15">
      <c r="A120" s="261" t="s">
        <v>168</v>
      </c>
      <c r="B120" s="262" t="s">
        <v>18</v>
      </c>
      <c r="C120" s="231">
        <f>'Almoxarifado-Dezembro_2020'!L120</f>
        <v>15</v>
      </c>
      <c r="D120" s="233">
        <f>'Almoxarifado-Dezembro_2020'!M120</f>
        <v>2.85</v>
      </c>
      <c r="E120" s="233">
        <f>'Almoxarifado-Dezembro_2020'!N120</f>
        <v>42.75</v>
      </c>
      <c r="F120" s="234"/>
      <c r="G120" s="235"/>
      <c r="H120" s="236">
        <f aca="true" t="shared" si="16" ref="H120:H130">F120*G120</f>
        <v>0</v>
      </c>
      <c r="I120" s="267"/>
      <c r="J120" s="268"/>
      <c r="K120" s="210"/>
      <c r="L120" s="231">
        <f aca="true" t="shared" si="17" ref="L120:L130">C120+F120-I120</f>
        <v>15</v>
      </c>
      <c r="M120" s="232">
        <f aca="true" t="shared" si="18" ref="M120:M130">_xlfn.IFERROR(ROUND(N120/L120,2),"-")</f>
        <v>2.85</v>
      </c>
      <c r="N120" s="236">
        <f aca="true" t="shared" si="19" ref="N120:N130">E120+H120-K120</f>
        <v>42.75</v>
      </c>
    </row>
    <row r="121" spans="1:14" ht="15">
      <c r="A121" s="229" t="s">
        <v>120</v>
      </c>
      <c r="B121" s="230" t="s">
        <v>121</v>
      </c>
      <c r="C121" s="231">
        <f>'Almoxarifado-Dezembro_2020'!L121</f>
        <v>150</v>
      </c>
      <c r="D121" s="233">
        <f>'Almoxarifado-Dezembro_2020'!M121</f>
        <v>1.25</v>
      </c>
      <c r="E121" s="233">
        <f>'Almoxarifado-Dezembro_2020'!N121</f>
        <v>187.5</v>
      </c>
      <c r="F121" s="234"/>
      <c r="G121" s="235"/>
      <c r="H121" s="236">
        <f t="shared" si="16"/>
        <v>0</v>
      </c>
      <c r="I121" s="247"/>
      <c r="J121" s="248"/>
      <c r="K121" s="249">
        <f aca="true" t="shared" si="20" ref="K121:K130">I121*J121</f>
        <v>0</v>
      </c>
      <c r="L121" s="231">
        <f t="shared" si="17"/>
        <v>150</v>
      </c>
      <c r="M121" s="232">
        <f t="shared" si="18"/>
        <v>1.25</v>
      </c>
      <c r="N121" s="236">
        <f t="shared" si="19"/>
        <v>187.5</v>
      </c>
    </row>
    <row r="122" spans="1:14" ht="15">
      <c r="A122" s="229" t="s">
        <v>122</v>
      </c>
      <c r="B122" s="230" t="s">
        <v>18</v>
      </c>
      <c r="C122" s="231">
        <f>'Almoxarifado-Dezembro_2020'!L122</f>
        <v>0</v>
      </c>
      <c r="D122" s="233" t="str">
        <f>'Almoxarifado-Dezembro_2020'!M122</f>
        <v>-</v>
      </c>
      <c r="E122" s="233">
        <f>'Almoxarifado-Dezembro_2020'!N122</f>
        <v>0</v>
      </c>
      <c r="F122" s="234"/>
      <c r="G122" s="235"/>
      <c r="H122" s="236">
        <f t="shared" si="16"/>
        <v>0</v>
      </c>
      <c r="I122" s="247"/>
      <c r="J122" s="248"/>
      <c r="K122" s="249">
        <f t="shared" si="20"/>
        <v>0</v>
      </c>
      <c r="L122" s="231">
        <f t="shared" si="17"/>
        <v>0</v>
      </c>
      <c r="M122" s="232" t="str">
        <f t="shared" si="18"/>
        <v>-</v>
      </c>
      <c r="N122" s="236">
        <f t="shared" si="19"/>
        <v>0</v>
      </c>
    </row>
    <row r="123" spans="1:14" ht="15">
      <c r="A123" s="229" t="s">
        <v>123</v>
      </c>
      <c r="B123" s="230" t="s">
        <v>18</v>
      </c>
      <c r="C123" s="231">
        <f>'Almoxarifado-Dezembro_2020'!L123</f>
        <v>1</v>
      </c>
      <c r="D123" s="233">
        <f>'Almoxarifado-Dezembro_2020'!M123</f>
        <v>70</v>
      </c>
      <c r="E123" s="233">
        <f>'Almoxarifado-Dezembro_2020'!N123</f>
        <v>70</v>
      </c>
      <c r="F123" s="234"/>
      <c r="G123" s="235"/>
      <c r="H123" s="236">
        <f t="shared" si="16"/>
        <v>0</v>
      </c>
      <c r="I123" s="247"/>
      <c r="J123" s="248"/>
      <c r="K123" s="249">
        <f t="shared" si="20"/>
        <v>0</v>
      </c>
      <c r="L123" s="231">
        <f t="shared" si="17"/>
        <v>1</v>
      </c>
      <c r="M123" s="232">
        <f t="shared" si="18"/>
        <v>70</v>
      </c>
      <c r="N123" s="236">
        <f t="shared" si="19"/>
        <v>70</v>
      </c>
    </row>
    <row r="124" spans="1:14" ht="15">
      <c r="A124" s="229" t="s">
        <v>124</v>
      </c>
      <c r="B124" s="230" t="s">
        <v>18</v>
      </c>
      <c r="C124" s="231">
        <f>'Almoxarifado-Dezembro_2020'!L124</f>
        <v>16</v>
      </c>
      <c r="D124" s="233">
        <f>'Almoxarifado-Dezembro_2020'!M124</f>
        <v>2.95</v>
      </c>
      <c r="E124" s="233">
        <f>'Almoxarifado-Dezembro_2020'!N124</f>
        <v>47.2</v>
      </c>
      <c r="F124" s="234"/>
      <c r="G124" s="235"/>
      <c r="H124" s="236">
        <f t="shared" si="16"/>
        <v>0</v>
      </c>
      <c r="I124" s="247"/>
      <c r="J124" s="248"/>
      <c r="K124" s="249">
        <f t="shared" si="20"/>
        <v>0</v>
      </c>
      <c r="L124" s="231">
        <f t="shared" si="17"/>
        <v>16</v>
      </c>
      <c r="M124" s="232">
        <f t="shared" si="18"/>
        <v>2.95</v>
      </c>
      <c r="N124" s="236">
        <f t="shared" si="19"/>
        <v>47.2</v>
      </c>
    </row>
    <row r="125" spans="1:14" ht="15">
      <c r="A125" s="229" t="s">
        <v>125</v>
      </c>
      <c r="B125" s="230" t="s">
        <v>18</v>
      </c>
      <c r="C125" s="231">
        <f>'Almoxarifado-Dezembro_2020'!L125</f>
        <v>16</v>
      </c>
      <c r="D125" s="233">
        <f>'Almoxarifado-Dezembro_2020'!M125</f>
        <v>1.75</v>
      </c>
      <c r="E125" s="233">
        <f>'Almoxarifado-Dezembro_2020'!N125</f>
        <v>28</v>
      </c>
      <c r="F125" s="234"/>
      <c r="G125" s="235"/>
      <c r="H125" s="236">
        <f t="shared" si="16"/>
        <v>0</v>
      </c>
      <c r="I125" s="247"/>
      <c r="J125" s="248"/>
      <c r="K125" s="249">
        <f t="shared" si="20"/>
        <v>0</v>
      </c>
      <c r="L125" s="231">
        <f t="shared" si="17"/>
        <v>16</v>
      </c>
      <c r="M125" s="232">
        <f t="shared" si="18"/>
        <v>1.75</v>
      </c>
      <c r="N125" s="236">
        <f t="shared" si="19"/>
        <v>28</v>
      </c>
    </row>
    <row r="126" spans="1:14" ht="15">
      <c r="A126" s="229" t="s">
        <v>126</v>
      </c>
      <c r="B126" s="230" t="s">
        <v>18</v>
      </c>
      <c r="C126" s="231">
        <f>'Almoxarifado-Dezembro_2020'!L126</f>
        <v>1</v>
      </c>
      <c r="D126" s="233">
        <f>'Almoxarifado-Dezembro_2020'!M126</f>
        <v>24.5</v>
      </c>
      <c r="E126" s="233">
        <f>'Almoxarifado-Dezembro_2020'!N126</f>
        <v>24.5</v>
      </c>
      <c r="F126" s="234"/>
      <c r="G126" s="235"/>
      <c r="H126" s="236">
        <f t="shared" si="16"/>
        <v>0</v>
      </c>
      <c r="I126" s="247"/>
      <c r="J126" s="248"/>
      <c r="K126" s="249">
        <f t="shared" si="20"/>
        <v>0</v>
      </c>
      <c r="L126" s="231">
        <f t="shared" si="17"/>
        <v>1</v>
      </c>
      <c r="M126" s="232">
        <f t="shared" si="18"/>
        <v>24.5</v>
      </c>
      <c r="N126" s="236">
        <f t="shared" si="19"/>
        <v>24.5</v>
      </c>
    </row>
    <row r="127" spans="1:14" ht="28.5">
      <c r="A127" s="229" t="s">
        <v>127</v>
      </c>
      <c r="B127" s="230" t="s">
        <v>18</v>
      </c>
      <c r="C127" s="231">
        <f>'Almoxarifado-Dezembro_2020'!L127</f>
        <v>1</v>
      </c>
      <c r="D127" s="233">
        <f>'Almoxarifado-Dezembro_2020'!M127</f>
        <v>22.99</v>
      </c>
      <c r="E127" s="233">
        <f>'Almoxarifado-Dezembro_2020'!N127</f>
        <v>22.99</v>
      </c>
      <c r="F127" s="234"/>
      <c r="G127" s="235"/>
      <c r="H127" s="236">
        <f t="shared" si="16"/>
        <v>0</v>
      </c>
      <c r="I127" s="247"/>
      <c r="J127" s="248"/>
      <c r="K127" s="249">
        <f t="shared" si="20"/>
        <v>0</v>
      </c>
      <c r="L127" s="231">
        <f t="shared" si="17"/>
        <v>1</v>
      </c>
      <c r="M127" s="232">
        <f t="shared" si="18"/>
        <v>22.99</v>
      </c>
      <c r="N127" s="236">
        <f t="shared" si="19"/>
        <v>22.99</v>
      </c>
    </row>
    <row r="128" spans="1:14" ht="14.25">
      <c r="A128" s="229" t="s">
        <v>128</v>
      </c>
      <c r="B128" s="230" t="s">
        <v>72</v>
      </c>
      <c r="C128" s="231">
        <f>'Almoxarifado-Dezembro_2020'!L128</f>
        <v>14</v>
      </c>
      <c r="D128" s="233">
        <f>'Almoxarifado-Dezembro_2020'!M128</f>
        <v>2.85</v>
      </c>
      <c r="E128" s="233">
        <f>'Almoxarifado-Dezembro_2020'!N128</f>
        <v>39.9</v>
      </c>
      <c r="F128" s="234"/>
      <c r="G128" s="235"/>
      <c r="H128" s="236">
        <f t="shared" si="16"/>
        <v>0</v>
      </c>
      <c r="I128" s="247"/>
      <c r="J128" s="248"/>
      <c r="K128" s="249">
        <f t="shared" si="20"/>
        <v>0</v>
      </c>
      <c r="L128" s="231">
        <f t="shared" si="17"/>
        <v>14</v>
      </c>
      <c r="M128" s="232">
        <f t="shared" si="18"/>
        <v>2.85</v>
      </c>
      <c r="N128" s="236">
        <f t="shared" si="19"/>
        <v>39.9</v>
      </c>
    </row>
    <row r="129" spans="1:14" ht="28.5">
      <c r="A129" s="229" t="s">
        <v>129</v>
      </c>
      <c r="B129" s="230" t="s">
        <v>18</v>
      </c>
      <c r="C129" s="231">
        <f>'Almoxarifado-Dezembro_2020'!L129</f>
        <v>0</v>
      </c>
      <c r="D129" s="233" t="str">
        <f>'Almoxarifado-Dezembro_2020'!M129</f>
        <v>-</v>
      </c>
      <c r="E129" s="233">
        <f>'Almoxarifado-Dezembro_2020'!N129</f>
        <v>0</v>
      </c>
      <c r="F129" s="234"/>
      <c r="G129" s="235"/>
      <c r="H129" s="236">
        <f t="shared" si="16"/>
        <v>0</v>
      </c>
      <c r="I129" s="247"/>
      <c r="J129" s="248"/>
      <c r="K129" s="249">
        <f t="shared" si="20"/>
        <v>0</v>
      </c>
      <c r="L129" s="231">
        <f t="shared" si="17"/>
        <v>0</v>
      </c>
      <c r="M129" s="232" t="str">
        <f t="shared" si="18"/>
        <v>-</v>
      </c>
      <c r="N129" s="236">
        <f t="shared" si="19"/>
        <v>0</v>
      </c>
    </row>
    <row r="130" spans="1:14" ht="14.25">
      <c r="A130" s="229" t="s">
        <v>130</v>
      </c>
      <c r="B130" s="230" t="s">
        <v>72</v>
      </c>
      <c r="C130" s="231">
        <f>'Almoxarifado-Dezembro_2020'!L130</f>
        <v>10</v>
      </c>
      <c r="D130" s="233">
        <f>'Almoxarifado-Dezembro_2020'!M130</f>
        <v>2.2</v>
      </c>
      <c r="E130" s="233">
        <f>'Almoxarifado-Dezembro_2020'!N130</f>
        <v>22</v>
      </c>
      <c r="F130" s="234"/>
      <c r="G130" s="235"/>
      <c r="H130" s="236">
        <f t="shared" si="16"/>
        <v>0</v>
      </c>
      <c r="I130" s="247"/>
      <c r="J130" s="248"/>
      <c r="K130" s="249">
        <f t="shared" si="20"/>
        <v>0</v>
      </c>
      <c r="L130" s="231">
        <f t="shared" si="17"/>
        <v>10</v>
      </c>
      <c r="M130" s="232">
        <f t="shared" si="18"/>
        <v>2.2</v>
      </c>
      <c r="N130" s="236">
        <f t="shared" si="19"/>
        <v>22</v>
      </c>
    </row>
    <row r="131" spans="1:14" ht="15">
      <c r="A131" s="177" t="s">
        <v>131</v>
      </c>
      <c r="B131" s="65"/>
      <c r="C131" s="86"/>
      <c r="D131" s="65"/>
      <c r="E131" s="64">
        <f>SUM(E120:E130)</f>
        <v>484.84</v>
      </c>
      <c r="F131" s="66"/>
      <c r="G131" s="66"/>
      <c r="H131" s="180">
        <f>SUM(H120:H130)</f>
        <v>0</v>
      </c>
      <c r="I131" s="66"/>
      <c r="J131" s="66"/>
      <c r="K131" s="64">
        <f>SUM(K120:K130)</f>
        <v>0</v>
      </c>
      <c r="L131" s="66"/>
      <c r="M131" s="66"/>
      <c r="N131" s="64">
        <f>SUM(N120:N130)</f>
        <v>484.84</v>
      </c>
    </row>
    <row r="132" spans="1:14" ht="15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</row>
    <row r="133" spans="1:14" ht="15">
      <c r="A133" s="68"/>
      <c r="B133" s="76"/>
      <c r="C133" s="68"/>
      <c r="D133" s="76"/>
      <c r="E133" s="68"/>
      <c r="F133" s="68"/>
      <c r="G133" s="69"/>
      <c r="H133" s="70"/>
      <c r="I133" s="68"/>
      <c r="J133" s="98"/>
      <c r="K133" s="243" t="s">
        <v>15</v>
      </c>
      <c r="L133" s="243"/>
      <c r="M133" s="243"/>
      <c r="N133" s="243"/>
    </row>
    <row r="134" spans="1:14" ht="15">
      <c r="A134" s="221" t="s">
        <v>132</v>
      </c>
      <c r="B134" s="222"/>
      <c r="C134" s="250"/>
      <c r="D134" s="222"/>
      <c r="E134" s="250"/>
      <c r="F134" s="251"/>
      <c r="G134" s="227"/>
      <c r="H134" s="228"/>
      <c r="I134" s="226"/>
      <c r="J134" s="260"/>
      <c r="K134" s="245">
        <v>5755</v>
      </c>
      <c r="L134" s="256"/>
      <c r="M134" s="257"/>
      <c r="N134" s="245">
        <v>343</v>
      </c>
    </row>
    <row r="135" spans="1:14" ht="28.5">
      <c r="A135" s="229" t="s">
        <v>169</v>
      </c>
      <c r="B135" s="230" t="s">
        <v>18</v>
      </c>
      <c r="C135" s="231">
        <f>'Almoxarifado-Dezembro_2020'!L134</f>
        <v>0</v>
      </c>
      <c r="D135" s="232" t="str">
        <f>_xlfn.IFERROR(ROUND(E135/C135,2),"-")</f>
        <v>-</v>
      </c>
      <c r="E135" s="232">
        <v>0</v>
      </c>
      <c r="F135" s="234"/>
      <c r="G135" s="235"/>
      <c r="H135" s="236">
        <f>F135*G135</f>
        <v>0</v>
      </c>
      <c r="I135" s="247"/>
      <c r="J135" s="248"/>
      <c r="K135" s="249">
        <f>I135*J135</f>
        <v>0</v>
      </c>
      <c r="L135" s="231">
        <f>C135+F135-I135</f>
        <v>0</v>
      </c>
      <c r="M135" s="232" t="str">
        <f>_xlfn.IFERROR(ROUND(N135/L135,2),"-")</f>
        <v>-</v>
      </c>
      <c r="N135" s="236">
        <f>E135+H135-K135</f>
        <v>0</v>
      </c>
    </row>
    <row r="136" spans="1:14" ht="28.5">
      <c r="A136" s="229" t="s">
        <v>134</v>
      </c>
      <c r="B136" s="230" t="s">
        <v>18</v>
      </c>
      <c r="C136" s="231">
        <f>'Almoxarifado-Dezembro_2020'!L135</f>
        <v>0</v>
      </c>
      <c r="D136" s="232" t="str">
        <f>_xlfn.IFERROR(ROUND(E136/C136,2),"-")</f>
        <v>-</v>
      </c>
      <c r="E136" s="232">
        <f>'Almoxarifado-Dezembro_2020'!N135</f>
        <v>0</v>
      </c>
      <c r="F136" s="234"/>
      <c r="G136" s="235"/>
      <c r="H136" s="236">
        <f>F136*G136</f>
        <v>0</v>
      </c>
      <c r="I136" s="247"/>
      <c r="J136" s="248"/>
      <c r="K136" s="249">
        <f>I136*J136</f>
        <v>0</v>
      </c>
      <c r="L136" s="231">
        <f>C136+F136-I136</f>
        <v>0</v>
      </c>
      <c r="M136" s="232" t="str">
        <f>_xlfn.IFERROR(ROUND(N136/L136,2),"-")</f>
        <v>-</v>
      </c>
      <c r="N136" s="236">
        <f>E136+H136-K136</f>
        <v>0</v>
      </c>
    </row>
    <row r="137" spans="1:14" ht="28.5">
      <c r="A137" s="229" t="s">
        <v>135</v>
      </c>
      <c r="B137" s="230" t="s">
        <v>18</v>
      </c>
      <c r="C137" s="231">
        <f>'Almoxarifado-Dezembro_2020'!L136</f>
        <v>0</v>
      </c>
      <c r="D137" s="232" t="str">
        <f>_xlfn.IFERROR(ROUND(E137/C137,2),"-")</f>
        <v>-</v>
      </c>
      <c r="E137" s="232">
        <f>'Almoxarifado-Dezembro_2020'!N136</f>
        <v>0</v>
      </c>
      <c r="F137" s="234"/>
      <c r="G137" s="235"/>
      <c r="H137" s="236">
        <f>F137*G137</f>
        <v>0</v>
      </c>
      <c r="I137" s="247"/>
      <c r="J137" s="248"/>
      <c r="K137" s="249">
        <f>I137*J137</f>
        <v>0</v>
      </c>
      <c r="L137" s="231">
        <f>C137+F137-I137</f>
        <v>0</v>
      </c>
      <c r="M137" s="232" t="str">
        <f>_xlfn.IFERROR(ROUND(N137/L137,2),"-")</f>
        <v>-</v>
      </c>
      <c r="N137" s="236">
        <f>E137+H137-K137</f>
        <v>0</v>
      </c>
    </row>
    <row r="138" spans="1:14" ht="15">
      <c r="A138" s="177" t="s">
        <v>136</v>
      </c>
      <c r="B138" s="65"/>
      <c r="C138" s="66">
        <v>0</v>
      </c>
      <c r="D138" s="65"/>
      <c r="E138" s="64">
        <f>SUM(E135:E137)</f>
        <v>0</v>
      </c>
      <c r="F138" s="66"/>
      <c r="G138" s="66"/>
      <c r="H138" s="64">
        <f>SUM(H135:H137)</f>
        <v>0</v>
      </c>
      <c r="I138" s="66"/>
      <c r="J138" s="66"/>
      <c r="K138" s="64">
        <f>SUM(K135:K137)</f>
        <v>0</v>
      </c>
      <c r="L138" s="66"/>
      <c r="M138" s="66"/>
      <c r="N138" s="64">
        <f>SUM(N135:N137)</f>
        <v>0</v>
      </c>
    </row>
    <row r="139" spans="1:14" ht="15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</row>
    <row r="140" spans="1:14" ht="15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</row>
    <row r="141" spans="1:14" ht="15.75">
      <c r="A141" s="68"/>
      <c r="B141" s="76"/>
      <c r="C141" s="68"/>
      <c r="D141" s="76"/>
      <c r="E141" s="68"/>
      <c r="F141" s="68"/>
      <c r="G141" s="69"/>
      <c r="H141" s="70"/>
      <c r="I141" s="68"/>
      <c r="J141" s="98"/>
      <c r="K141" s="243" t="s">
        <v>15</v>
      </c>
      <c r="L141" s="243"/>
      <c r="M141" s="243"/>
      <c r="N141" s="243"/>
    </row>
    <row r="142" spans="1:14" ht="15.75">
      <c r="A142" s="221" t="s">
        <v>137</v>
      </c>
      <c r="B142" s="222"/>
      <c r="C142" s="250"/>
      <c r="D142" s="222"/>
      <c r="E142" s="250"/>
      <c r="F142" s="251"/>
      <c r="G142" s="227"/>
      <c r="H142" s="228"/>
      <c r="I142" s="226"/>
      <c r="J142" s="260"/>
      <c r="K142" s="245">
        <v>5766</v>
      </c>
      <c r="L142" s="256"/>
      <c r="M142" s="257"/>
      <c r="N142" s="245">
        <v>343</v>
      </c>
    </row>
    <row r="143" spans="1:14" ht="15">
      <c r="A143" s="229" t="s">
        <v>138</v>
      </c>
      <c r="B143" s="230" t="s">
        <v>18</v>
      </c>
      <c r="C143" s="231">
        <f>'Almoxarifado-Dezembro_2020'!L142</f>
        <v>0</v>
      </c>
      <c r="D143" s="232" t="str">
        <f>_xlfn.IFERROR(ROUND(E143/C143,2),"-")</f>
        <v>-</v>
      </c>
      <c r="E143" s="232">
        <v>0</v>
      </c>
      <c r="F143" s="234"/>
      <c r="G143" s="235"/>
      <c r="H143" s="236">
        <f>F143*G143</f>
        <v>0</v>
      </c>
      <c r="I143" s="247"/>
      <c r="J143" s="248"/>
      <c r="K143" s="249">
        <f>I143*J143</f>
        <v>0</v>
      </c>
      <c r="L143" s="231">
        <f>C143+F143-I143</f>
        <v>0</v>
      </c>
      <c r="M143" s="232" t="str">
        <f>_xlfn.IFERROR(ROUND(N143/L143,2),"-")</f>
        <v>-</v>
      </c>
      <c r="N143" s="236">
        <f>E143+H143-K143</f>
        <v>0</v>
      </c>
    </row>
    <row r="144" spans="1:14" ht="15">
      <c r="A144" s="229" t="s">
        <v>139</v>
      </c>
      <c r="B144" s="230" t="s">
        <v>18</v>
      </c>
      <c r="C144" s="231">
        <f>'Almoxarifado-Dezembro_2020'!L143</f>
        <v>0</v>
      </c>
      <c r="D144" s="232" t="str">
        <f>_xlfn.IFERROR(ROUND(E144/C144,2),"-")</f>
        <v>-</v>
      </c>
      <c r="E144" s="232">
        <f>'Almoxarifado-Dezembro_2020'!N143</f>
        <v>0</v>
      </c>
      <c r="F144" s="234"/>
      <c r="G144" s="235"/>
      <c r="H144" s="236">
        <f>F144*G144</f>
        <v>0</v>
      </c>
      <c r="I144" s="247"/>
      <c r="J144" s="248"/>
      <c r="K144" s="249">
        <f>I144*J144</f>
        <v>0</v>
      </c>
      <c r="L144" s="231">
        <f>C144+F144-I144</f>
        <v>0</v>
      </c>
      <c r="M144" s="232" t="str">
        <f>_xlfn.IFERROR(ROUND(N144/L144,2),"-")</f>
        <v>-</v>
      </c>
      <c r="N144" s="236">
        <f>E144+H144-K144</f>
        <v>0</v>
      </c>
    </row>
    <row r="145" spans="1:14" ht="15.75">
      <c r="A145" s="229" t="s">
        <v>140</v>
      </c>
      <c r="B145" s="230" t="s">
        <v>18</v>
      </c>
      <c r="C145" s="231">
        <f>'Almoxarifado-Dezembro_2020'!L144</f>
        <v>0</v>
      </c>
      <c r="D145" s="232" t="str">
        <f>_xlfn.IFERROR(ROUND(E145/C145,2),"-")</f>
        <v>-</v>
      </c>
      <c r="E145" s="232">
        <f>'Almoxarifado-Dezembro_2020'!N144</f>
        <v>0</v>
      </c>
      <c r="F145" s="234"/>
      <c r="G145" s="235"/>
      <c r="H145" s="236">
        <f>F145*G145</f>
        <v>0</v>
      </c>
      <c r="I145" s="247"/>
      <c r="J145" s="248"/>
      <c r="K145" s="249">
        <f>I145*J145</f>
        <v>0</v>
      </c>
      <c r="L145" s="231">
        <f>C145+F145-I145</f>
        <v>0</v>
      </c>
      <c r="M145" s="232" t="str">
        <f>_xlfn.IFERROR(ROUND(N145/L145,2),"-")</f>
        <v>-</v>
      </c>
      <c r="N145" s="236">
        <f>E145+H145-K145</f>
        <v>0</v>
      </c>
    </row>
    <row r="146" spans="1:14" ht="15.75">
      <c r="A146" s="177" t="s">
        <v>141</v>
      </c>
      <c r="B146" s="65"/>
      <c r="C146" s="66">
        <v>0</v>
      </c>
      <c r="D146" s="65"/>
      <c r="E146" s="64">
        <f>SUM(E143:E145)</f>
        <v>0</v>
      </c>
      <c r="F146" s="66"/>
      <c r="G146" s="66"/>
      <c r="H146" s="64">
        <f>SUM(H143:H145)</f>
        <v>0</v>
      </c>
      <c r="I146" s="66"/>
      <c r="J146" s="66"/>
      <c r="K146" s="64">
        <f>SUM(K143:K145)</f>
        <v>0</v>
      </c>
      <c r="L146" s="66"/>
      <c r="M146" s="66"/>
      <c r="N146" s="64">
        <f>SUM(N143:N145)</f>
        <v>0</v>
      </c>
    </row>
    <row r="147" spans="1:14" ht="15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</row>
    <row r="148" spans="1:14" ht="15.75">
      <c r="A148" s="68"/>
      <c r="B148" s="76"/>
      <c r="C148" s="68"/>
      <c r="D148" s="76"/>
      <c r="E148" s="68"/>
      <c r="F148" s="68"/>
      <c r="G148" s="69"/>
      <c r="H148" s="70"/>
      <c r="I148" s="68"/>
      <c r="J148" s="98"/>
      <c r="K148" s="243" t="s">
        <v>15</v>
      </c>
      <c r="L148" s="243"/>
      <c r="M148" s="243"/>
      <c r="N148" s="243"/>
    </row>
    <row r="149" spans="1:14" ht="15.75">
      <c r="A149" s="221" t="s">
        <v>142</v>
      </c>
      <c r="B149" s="222"/>
      <c r="C149" s="250"/>
      <c r="D149" s="222"/>
      <c r="E149" s="250"/>
      <c r="F149" s="250"/>
      <c r="G149" s="225"/>
      <c r="H149" s="263"/>
      <c r="I149" s="269"/>
      <c r="J149" s="270"/>
      <c r="K149" s="245">
        <v>5766</v>
      </c>
      <c r="L149" s="256"/>
      <c r="M149" s="257"/>
      <c r="N149" s="245">
        <v>343</v>
      </c>
    </row>
    <row r="150" spans="1:14" ht="15">
      <c r="A150" s="229" t="s">
        <v>143</v>
      </c>
      <c r="B150" s="230" t="s">
        <v>18</v>
      </c>
      <c r="C150" s="231">
        <f>'Almoxarifado-Dezembro_2020'!L150</f>
        <v>37</v>
      </c>
      <c r="D150" s="233">
        <f>'Almoxarifado-Dezembro_2020'!M150</f>
        <v>18.25</v>
      </c>
      <c r="E150" s="233">
        <f>'Almoxarifado-Dezembro_2020'!N150</f>
        <v>675.25</v>
      </c>
      <c r="F150" s="234"/>
      <c r="G150" s="235"/>
      <c r="H150" s="236">
        <f>F150*G150</f>
        <v>0</v>
      </c>
      <c r="I150" s="247"/>
      <c r="J150" s="248"/>
      <c r="K150" s="249">
        <f>I150*J150</f>
        <v>0</v>
      </c>
      <c r="L150" s="231">
        <f>C150+F150-I150</f>
        <v>37</v>
      </c>
      <c r="M150" s="232">
        <f>_xlfn.IFERROR(ROUND(N150/L150,2),"-")</f>
        <v>18.25</v>
      </c>
      <c r="N150" s="236">
        <f>E150+H150-K150</f>
        <v>675.25</v>
      </c>
    </row>
    <row r="151" spans="1:14" ht="15">
      <c r="A151" s="229" t="s">
        <v>144</v>
      </c>
      <c r="B151" s="230" t="s">
        <v>18</v>
      </c>
      <c r="C151" s="231">
        <f>'Almoxarifado-Dezembro_2020'!L151</f>
        <v>62</v>
      </c>
      <c r="D151" s="233">
        <f>'Almoxarifado-Dezembro_2020'!M151</f>
        <v>18.25</v>
      </c>
      <c r="E151" s="233">
        <f>'Almoxarifado-Dezembro_2020'!N151</f>
        <v>1131.5</v>
      </c>
      <c r="F151" s="234"/>
      <c r="G151" s="235"/>
      <c r="H151" s="236">
        <f>F151*G151</f>
        <v>0</v>
      </c>
      <c r="I151" s="247"/>
      <c r="J151" s="248"/>
      <c r="K151" s="249">
        <f>I151*J151</f>
        <v>0</v>
      </c>
      <c r="L151" s="231">
        <f>C151+F151-I151</f>
        <v>62</v>
      </c>
      <c r="M151" s="232">
        <f>_xlfn.IFERROR(ROUND(N151/L151,2),"-")</f>
        <v>18.25</v>
      </c>
      <c r="N151" s="236">
        <f>E151+H151-K151</f>
        <v>1131.5</v>
      </c>
    </row>
    <row r="152" spans="1:14" ht="15">
      <c r="A152" s="229" t="s">
        <v>145</v>
      </c>
      <c r="B152" s="230" t="s">
        <v>18</v>
      </c>
      <c r="C152" s="231">
        <f>'Almoxarifado-Dezembro_2020'!L152</f>
        <v>47</v>
      </c>
      <c r="D152" s="233">
        <f>'Almoxarifado-Dezembro_2020'!M152</f>
        <v>18.25</v>
      </c>
      <c r="E152" s="233">
        <f>'Almoxarifado-Dezembro_2020'!N152</f>
        <v>857.75</v>
      </c>
      <c r="F152" s="234"/>
      <c r="G152" s="235"/>
      <c r="H152" s="236">
        <f>F152*G152</f>
        <v>0</v>
      </c>
      <c r="I152" s="247"/>
      <c r="J152" s="248"/>
      <c r="K152" s="249">
        <f>I152*J152</f>
        <v>0</v>
      </c>
      <c r="L152" s="231">
        <f>C152+F152-I152</f>
        <v>47</v>
      </c>
      <c r="M152" s="232">
        <f>_xlfn.IFERROR(ROUND(N152/L152,2),"-")</f>
        <v>18.25</v>
      </c>
      <c r="N152" s="236">
        <f>E152+H152-K152</f>
        <v>857.75</v>
      </c>
    </row>
    <row r="153" spans="1:14" ht="15">
      <c r="A153" s="229" t="s">
        <v>146</v>
      </c>
      <c r="B153" s="230" t="s">
        <v>18</v>
      </c>
      <c r="C153" s="231">
        <f>'Almoxarifado-Dezembro_2020'!L153</f>
        <v>47</v>
      </c>
      <c r="D153" s="233">
        <f>'Almoxarifado-Dezembro_2020'!M153</f>
        <v>18.25</v>
      </c>
      <c r="E153" s="233">
        <f>'Almoxarifado-Dezembro_2020'!N153</f>
        <v>857.75</v>
      </c>
      <c r="F153" s="234"/>
      <c r="G153" s="235"/>
      <c r="H153" s="236">
        <f>F153*G153</f>
        <v>0</v>
      </c>
      <c r="I153" s="247"/>
      <c r="J153" s="248"/>
      <c r="K153" s="249">
        <f>I153*J153</f>
        <v>0</v>
      </c>
      <c r="L153" s="231">
        <f>C153+F153-I153</f>
        <v>47</v>
      </c>
      <c r="M153" s="232">
        <f>_xlfn.IFERROR(ROUND(N153/L153,2),"-")</f>
        <v>18.25</v>
      </c>
      <c r="N153" s="236">
        <f>E153+H153-K153</f>
        <v>857.75</v>
      </c>
    </row>
    <row r="154" spans="1:14" ht="15.75">
      <c r="A154" s="229" t="s">
        <v>147</v>
      </c>
      <c r="B154" s="230" t="s">
        <v>18</v>
      </c>
      <c r="C154" s="231">
        <f>'Almoxarifado-Dezembro_2020'!L154</f>
        <v>9</v>
      </c>
      <c r="D154" s="233">
        <f>'Almoxarifado-Dezembro_2020'!M154</f>
        <v>18.25</v>
      </c>
      <c r="E154" s="233">
        <f>'Almoxarifado-Dezembro_2020'!N154</f>
        <v>164.25</v>
      </c>
      <c r="F154" s="234"/>
      <c r="G154" s="235"/>
      <c r="H154" s="236">
        <f>F154*G154</f>
        <v>0</v>
      </c>
      <c r="I154" s="247"/>
      <c r="J154" s="248"/>
      <c r="K154" s="249">
        <f>I154*J154</f>
        <v>0</v>
      </c>
      <c r="L154" s="231">
        <f>C154+F154-I154</f>
        <v>9</v>
      </c>
      <c r="M154" s="232">
        <f>_xlfn.IFERROR(ROUND(N154/L154,2),"-")</f>
        <v>18.25</v>
      </c>
      <c r="N154" s="236">
        <f>E154+H154-K154</f>
        <v>164.25</v>
      </c>
    </row>
    <row r="155" spans="1:14" ht="15.75">
      <c r="A155" s="177" t="s">
        <v>148</v>
      </c>
      <c r="B155" s="65"/>
      <c r="C155" s="66">
        <v>0</v>
      </c>
      <c r="D155" s="65"/>
      <c r="E155" s="64">
        <f>SUM(E150:E154)</f>
        <v>3686.5</v>
      </c>
      <c r="F155" s="66"/>
      <c r="G155" s="66"/>
      <c r="H155" s="64">
        <f>SUM(H150:H154)</f>
        <v>0</v>
      </c>
      <c r="I155" s="66"/>
      <c r="J155" s="66"/>
      <c r="K155" s="64">
        <f>SUM(K150:K154)</f>
        <v>0</v>
      </c>
      <c r="L155" s="66"/>
      <c r="M155" s="66"/>
      <c r="N155" s="64">
        <f>SUM(N150:N154)</f>
        <v>3686.5</v>
      </c>
    </row>
    <row r="156" spans="2:14" ht="15.75">
      <c r="B156" s="1"/>
      <c r="C156" s="4"/>
      <c r="D156" s="1"/>
      <c r="E156" s="4"/>
      <c r="F156" s="4"/>
      <c r="G156" s="69"/>
      <c r="H156" s="70"/>
      <c r="I156" s="68"/>
      <c r="J156" s="69"/>
      <c r="K156" s="69"/>
      <c r="L156" s="66"/>
      <c r="M156" s="69"/>
      <c r="N156" s="69"/>
    </row>
    <row r="157" spans="1:14" ht="15.75">
      <c r="A157" s="177" t="s">
        <v>164</v>
      </c>
      <c r="B157" s="76" t="s">
        <v>165</v>
      </c>
      <c r="C157" s="66"/>
      <c r="D157" s="65"/>
      <c r="E157" s="64">
        <v>106.22</v>
      </c>
      <c r="F157" s="66"/>
      <c r="G157" s="66" t="s">
        <v>102</v>
      </c>
      <c r="H157" s="64">
        <v>0</v>
      </c>
      <c r="I157" s="66"/>
      <c r="J157" s="66"/>
      <c r="K157" s="64">
        <v>0</v>
      </c>
      <c r="L157" s="66"/>
      <c r="M157" s="66" t="s">
        <v>102</v>
      </c>
      <c r="N157" s="64">
        <f>E157+H157-K157</f>
        <v>106.22</v>
      </c>
    </row>
    <row r="158" spans="2:14" ht="15">
      <c r="B158" s="76"/>
      <c r="C158" s="68"/>
      <c r="D158" s="76"/>
      <c r="E158" s="68"/>
      <c r="F158" s="68"/>
      <c r="G158" s="69"/>
      <c r="H158" s="70"/>
      <c r="I158" s="68"/>
      <c r="J158" s="69"/>
      <c r="K158" s="69"/>
      <c r="L158" s="66"/>
      <c r="M158" s="69"/>
      <c r="N158" s="69"/>
    </row>
    <row r="159" spans="2:14" ht="15.75">
      <c r="B159" s="125"/>
      <c r="C159" s="126"/>
      <c r="D159" s="125"/>
      <c r="E159" s="265" t="s">
        <v>152</v>
      </c>
      <c r="H159" s="265" t="s">
        <v>153</v>
      </c>
      <c r="I159" s="68"/>
      <c r="J159" s="69"/>
      <c r="K159" s="265" t="s">
        <v>154</v>
      </c>
      <c r="N159" s="265" t="s">
        <v>155</v>
      </c>
    </row>
    <row r="160" spans="1:14" ht="15.75">
      <c r="A160" s="177" t="s">
        <v>156</v>
      </c>
      <c r="B160" s="76" t="s">
        <v>165</v>
      </c>
      <c r="C160" s="66"/>
      <c r="D160" s="65"/>
      <c r="E160" s="64">
        <f>E157+E155+E146+E138+E131+E116+E104+E93+E86</f>
        <v>10987.125670840785</v>
      </c>
      <c r="F160" s="66"/>
      <c r="G160" s="66"/>
      <c r="H160" s="64">
        <f>H157+H155+H146+H138+H131+H116+H104+H93+H86</f>
        <v>0</v>
      </c>
      <c r="I160" s="66"/>
      <c r="J160" s="66"/>
      <c r="K160" s="64">
        <f>K157+K155+K146+K138+K131+K116+K104+K93+K86</f>
        <v>336.37</v>
      </c>
      <c r="L160" s="66"/>
      <c r="M160" s="66"/>
      <c r="N160" s="64">
        <f>N157+N155+N146+N138+N131+N116+N104+N93+N86</f>
        <v>10650.755670840786</v>
      </c>
    </row>
    <row r="161" spans="1:5" ht="15">
      <c r="A161" s="71"/>
      <c r="B161" s="125"/>
      <c r="C161" s="126"/>
      <c r="D161" s="125"/>
      <c r="E161" s="126"/>
    </row>
    <row r="162" spans="2:5" ht="15">
      <c r="B162" s="125"/>
      <c r="C162" s="126"/>
      <c r="D162" s="125"/>
      <c r="E162" s="126"/>
    </row>
    <row r="163" spans="2:5" ht="15">
      <c r="B163" s="125"/>
      <c r="C163" s="126"/>
      <c r="D163" s="125"/>
      <c r="E163" s="266"/>
    </row>
    <row r="166" spans="1:14" ht="15">
      <c r="A166" s="185"/>
      <c r="I166" s="187"/>
      <c r="J166" s="187"/>
      <c r="K166" s="187"/>
      <c r="L166" s="187"/>
      <c r="M166" s="187"/>
      <c r="N166" s="187"/>
    </row>
    <row r="167" spans="1:14" ht="15">
      <c r="A167" s="1" t="s">
        <v>157</v>
      </c>
      <c r="H167" s="276" t="s">
        <v>158</v>
      </c>
      <c r="I167" s="276"/>
      <c r="J167" s="276"/>
      <c r="K167" s="276"/>
      <c r="L167" s="276"/>
      <c r="M167" s="276"/>
      <c r="N167" s="276"/>
    </row>
    <row r="168" spans="1:14" ht="15">
      <c r="A168" s="1" t="s">
        <v>159</v>
      </c>
      <c r="H168" s="133" t="s">
        <v>160</v>
      </c>
      <c r="I168" s="133"/>
      <c r="J168" s="133"/>
      <c r="K168" s="133"/>
      <c r="L168" s="133"/>
      <c r="M168" s="133"/>
      <c r="N168" s="133"/>
    </row>
    <row r="171" ht="15">
      <c r="A171" s="71"/>
    </row>
    <row r="172" ht="15">
      <c r="A172" s="71"/>
    </row>
    <row r="173" ht="15">
      <c r="A173" s="71"/>
    </row>
    <row r="174" ht="15">
      <c r="A174" s="71"/>
    </row>
    <row r="175" ht="15">
      <c r="A175" s="71"/>
    </row>
  </sheetData>
  <sheetProtection selectLockedCells="1" selectUnlockedCells="1"/>
  <mergeCells count="22">
    <mergeCell ref="A1:N1"/>
    <mergeCell ref="A2:N2"/>
    <mergeCell ref="A3:N3"/>
    <mergeCell ref="A4:N4"/>
    <mergeCell ref="A5:N5"/>
    <mergeCell ref="A6:N6"/>
    <mergeCell ref="A7:N7"/>
    <mergeCell ref="C8:E8"/>
    <mergeCell ref="F8:H8"/>
    <mergeCell ref="I8:K8"/>
    <mergeCell ref="L8:N8"/>
    <mergeCell ref="K11:N11"/>
    <mergeCell ref="K88:N88"/>
    <mergeCell ref="K96:N96"/>
    <mergeCell ref="K106:N106"/>
    <mergeCell ref="K118:N118"/>
    <mergeCell ref="K133:N133"/>
    <mergeCell ref="K141:N141"/>
    <mergeCell ref="K148:N148"/>
    <mergeCell ref="I166:N166"/>
    <mergeCell ref="H167:N167"/>
    <mergeCell ref="H168:N168"/>
  </mergeCells>
  <printOptions horizontalCentered="1"/>
  <pageMargins left="0.6854166666666667" right="0.7729166666666667" top="0.5104166666666666" bottom="0.38958333333333334" header="0.5118055555555555" footer="0.5118055555555555"/>
  <pageSetup horizontalDpi="300" verticalDpi="300" orientation="landscape" paperSize="9" scale="7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5"/>
  <sheetViews>
    <sheetView showGridLines="0" defaultGridColor="0" zoomScaleSheetLayoutView="100" colorId="8" workbookViewId="0" topLeftCell="A133">
      <selection activeCell="A131" sqref="A131"/>
    </sheetView>
  </sheetViews>
  <sheetFormatPr defaultColWidth="11.00390625" defaultRowHeight="15"/>
  <cols>
    <col min="1" max="1" width="69.421875" style="4" bestFit="1" customWidth="1"/>
    <col min="2" max="2" width="9.421875" style="134" customWidth="1"/>
    <col min="3" max="3" width="8.57421875" style="135" customWidth="1"/>
    <col min="4" max="4" width="8.57421875" style="134" customWidth="1"/>
    <col min="5" max="5" width="10.140625" style="128" bestFit="1" customWidth="1"/>
    <col min="6" max="6" width="8.57421875" style="126" customWidth="1"/>
    <col min="7" max="7" width="8.57421875" style="128" customWidth="1"/>
    <col min="8" max="8" width="8.57421875" style="129" customWidth="1"/>
    <col min="9" max="9" width="8.57421875" style="126" customWidth="1"/>
    <col min="10" max="11" width="8.57421875" style="128" customWidth="1"/>
    <col min="12" max="12" width="8.57421875" style="135" customWidth="1"/>
    <col min="13" max="13" width="8.57421875" style="128" customWidth="1"/>
    <col min="14" max="14" width="10.140625" style="128" bestFit="1" customWidth="1"/>
    <col min="15" max="16384" width="11.00390625" style="4" customWidth="1"/>
  </cols>
  <sheetData>
    <row r="1" spans="1:14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>
      <c r="A2" s="208" t="s">
        <v>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14" ht="15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1:14" ht="1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5">
      <c r="A5" s="175" t="s">
        <v>173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1:14" ht="14.25">
      <c r="A6" s="176" t="s">
        <v>174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</row>
    <row r="7" spans="1:14" ht="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5">
      <c r="A8" s="22"/>
      <c r="C8" s="211" t="s">
        <v>5</v>
      </c>
      <c r="D8" s="211"/>
      <c r="E8" s="211"/>
      <c r="F8" s="212" t="s">
        <v>6</v>
      </c>
      <c r="G8" s="212"/>
      <c r="H8" s="212"/>
      <c r="I8" s="237" t="s">
        <v>7</v>
      </c>
      <c r="J8" s="237"/>
      <c r="K8" s="237"/>
      <c r="L8" s="238" t="s">
        <v>8</v>
      </c>
      <c r="M8" s="238"/>
      <c r="N8" s="238"/>
    </row>
    <row r="9" spans="1:14" ht="60">
      <c r="A9" s="213" t="s">
        <v>9</v>
      </c>
      <c r="B9" s="214" t="s">
        <v>10</v>
      </c>
      <c r="C9" s="215" t="s">
        <v>11</v>
      </c>
      <c r="D9" s="216" t="s">
        <v>12</v>
      </c>
      <c r="E9" s="217" t="s">
        <v>13</v>
      </c>
      <c r="F9" s="218" t="s">
        <v>11</v>
      </c>
      <c r="G9" s="219" t="s">
        <v>12</v>
      </c>
      <c r="H9" s="220" t="s">
        <v>13</v>
      </c>
      <c r="I9" s="239" t="s">
        <v>11</v>
      </c>
      <c r="J9" s="219" t="s">
        <v>12</v>
      </c>
      <c r="K9" s="240" t="s">
        <v>13</v>
      </c>
      <c r="L9" s="241" t="s">
        <v>11</v>
      </c>
      <c r="M9" s="216" t="s">
        <v>12</v>
      </c>
      <c r="N9" s="242" t="s">
        <v>13</v>
      </c>
    </row>
    <row r="10" spans="2:14" ht="15">
      <c r="B10" s="1"/>
      <c r="C10" s="66"/>
      <c r="D10" s="271"/>
      <c r="E10" s="69"/>
      <c r="F10" s="68"/>
      <c r="G10" s="69"/>
      <c r="H10" s="70"/>
      <c r="I10" s="68"/>
      <c r="J10" s="98"/>
      <c r="K10" s="98"/>
      <c r="L10" s="98"/>
      <c r="M10" s="98"/>
      <c r="N10" s="69"/>
    </row>
    <row r="11" spans="1:14" ht="15">
      <c r="A11" s="22" t="s">
        <v>14</v>
      </c>
      <c r="B11" s="1"/>
      <c r="C11" s="66"/>
      <c r="D11" s="271"/>
      <c r="E11" s="69"/>
      <c r="F11" s="68"/>
      <c r="G11" s="69"/>
      <c r="H11" s="70"/>
      <c r="I11" s="68"/>
      <c r="J11" s="98"/>
      <c r="K11" s="243" t="s">
        <v>15</v>
      </c>
      <c r="L11" s="243"/>
      <c r="M11" s="243"/>
      <c r="N11" s="243"/>
    </row>
    <row r="12" spans="1:14" ht="15">
      <c r="A12" s="221" t="s">
        <v>16</v>
      </c>
      <c r="B12" s="222"/>
      <c r="C12" s="223"/>
      <c r="D12" s="224"/>
      <c r="E12" s="225"/>
      <c r="F12" s="226"/>
      <c r="G12" s="227"/>
      <c r="H12" s="228"/>
      <c r="I12" s="226"/>
      <c r="J12" s="244"/>
      <c r="K12" s="245">
        <v>5754</v>
      </c>
      <c r="L12" s="246"/>
      <c r="M12" s="246"/>
      <c r="N12" s="245">
        <v>4245</v>
      </c>
    </row>
    <row r="13" spans="1:14" ht="28.5">
      <c r="A13" s="229" t="s">
        <v>17</v>
      </c>
      <c r="B13" s="230" t="s">
        <v>18</v>
      </c>
      <c r="C13" s="231">
        <f>'Almoxarifado-Janeiro_2021'!L13</f>
        <v>1</v>
      </c>
      <c r="D13" s="232">
        <f aca="true" t="shared" si="0" ref="D13:D76">_xlfn.IFERROR(ROUND(E13/C13,2),"-")</f>
        <v>6.5</v>
      </c>
      <c r="E13" s="233">
        <f>'Almoxarifado-Janeiro_2021'!N13</f>
        <v>6.5</v>
      </c>
      <c r="F13" s="234"/>
      <c r="G13" s="235"/>
      <c r="H13" s="236">
        <f aca="true" t="shared" si="1" ref="H13:H85">F13*G13</f>
        <v>0</v>
      </c>
      <c r="I13" s="247"/>
      <c r="J13" s="248"/>
      <c r="K13" s="249">
        <f aca="true" t="shared" si="2" ref="K13:K85">I13*J13</f>
        <v>0</v>
      </c>
      <c r="L13" s="231">
        <f aca="true" t="shared" si="3" ref="L13:L85">C13+F13-I13</f>
        <v>1</v>
      </c>
      <c r="M13" s="232">
        <f aca="true" t="shared" si="4" ref="M13:M76">_xlfn.IFERROR(ROUND(N13/L13,2),"-")</f>
        <v>6.5</v>
      </c>
      <c r="N13" s="236">
        <f aca="true" t="shared" si="5" ref="N13:N85">E13+H13-K13</f>
        <v>6.5</v>
      </c>
    </row>
    <row r="14" spans="1:14" ht="28.5">
      <c r="A14" s="229" t="s">
        <v>19</v>
      </c>
      <c r="B14" s="230" t="s">
        <v>18</v>
      </c>
      <c r="C14" s="231">
        <f>'Almoxarifado-Janeiro_2021'!L14</f>
        <v>9</v>
      </c>
      <c r="D14" s="232">
        <f t="shared" si="0"/>
        <v>14</v>
      </c>
      <c r="E14" s="233">
        <f>'Almoxarifado-Janeiro_2021'!N14</f>
        <v>126</v>
      </c>
      <c r="F14" s="234"/>
      <c r="G14" s="235"/>
      <c r="H14" s="232">
        <f t="shared" si="1"/>
        <v>0</v>
      </c>
      <c r="I14" s="247"/>
      <c r="J14" s="248"/>
      <c r="K14" s="249">
        <f t="shared" si="2"/>
        <v>0</v>
      </c>
      <c r="L14" s="231">
        <f t="shared" si="3"/>
        <v>9</v>
      </c>
      <c r="M14" s="232">
        <f t="shared" si="4"/>
        <v>14</v>
      </c>
      <c r="N14" s="236">
        <f t="shared" si="5"/>
        <v>126</v>
      </c>
    </row>
    <row r="15" spans="1:14" ht="15">
      <c r="A15" s="229" t="s">
        <v>20</v>
      </c>
      <c r="B15" s="230" t="s">
        <v>18</v>
      </c>
      <c r="C15" s="231">
        <f>'Almoxarifado-Janeiro_2021'!L15</f>
        <v>250</v>
      </c>
      <c r="D15" s="232">
        <f t="shared" si="0"/>
        <v>2.55</v>
      </c>
      <c r="E15" s="233">
        <f>'Almoxarifado-Janeiro_2021'!N15</f>
        <v>637.5</v>
      </c>
      <c r="F15" s="234"/>
      <c r="G15" s="235"/>
      <c r="H15" s="232">
        <f t="shared" si="1"/>
        <v>0</v>
      </c>
      <c r="I15" s="247"/>
      <c r="J15" s="248"/>
      <c r="K15" s="249">
        <f t="shared" si="2"/>
        <v>0</v>
      </c>
      <c r="L15" s="231">
        <f t="shared" si="3"/>
        <v>250</v>
      </c>
      <c r="M15" s="232">
        <f t="shared" si="4"/>
        <v>2.55</v>
      </c>
      <c r="N15" s="236">
        <f t="shared" si="5"/>
        <v>637.5</v>
      </c>
    </row>
    <row r="16" spans="1:14" ht="15">
      <c r="A16" s="229" t="s">
        <v>21</v>
      </c>
      <c r="B16" s="230" t="s">
        <v>18</v>
      </c>
      <c r="C16" s="231">
        <f>'Almoxarifado-Janeiro_2021'!L16</f>
        <v>13</v>
      </c>
      <c r="D16" s="232">
        <f t="shared" si="0"/>
        <v>4.69</v>
      </c>
      <c r="E16" s="233">
        <f>'Almoxarifado-Janeiro_2021'!N16</f>
        <v>60.97</v>
      </c>
      <c r="F16" s="234"/>
      <c r="G16" s="235"/>
      <c r="H16" s="232">
        <f t="shared" si="1"/>
        <v>0</v>
      </c>
      <c r="I16" s="247"/>
      <c r="J16" s="248"/>
      <c r="K16" s="249">
        <f t="shared" si="2"/>
        <v>0</v>
      </c>
      <c r="L16" s="231">
        <f t="shared" si="3"/>
        <v>13</v>
      </c>
      <c r="M16" s="232">
        <f t="shared" si="4"/>
        <v>4.69</v>
      </c>
      <c r="N16" s="236">
        <f t="shared" si="5"/>
        <v>60.97</v>
      </c>
    </row>
    <row r="17" spans="1:14" ht="15">
      <c r="A17" s="229" t="s">
        <v>22</v>
      </c>
      <c r="B17" s="230" t="s">
        <v>18</v>
      </c>
      <c r="C17" s="231">
        <f>'Almoxarifado-Janeiro_2021'!L17</f>
        <v>1</v>
      </c>
      <c r="D17" s="232">
        <f t="shared" si="0"/>
        <v>4.69</v>
      </c>
      <c r="E17" s="233">
        <f>'Almoxarifado-Janeiro_2021'!N17</f>
        <v>4.69</v>
      </c>
      <c r="F17" s="234"/>
      <c r="G17" s="235"/>
      <c r="H17" s="232">
        <f t="shared" si="1"/>
        <v>0</v>
      </c>
      <c r="I17" s="247"/>
      <c r="J17" s="248"/>
      <c r="K17" s="249">
        <f t="shared" si="2"/>
        <v>0</v>
      </c>
      <c r="L17" s="231">
        <f t="shared" si="3"/>
        <v>1</v>
      </c>
      <c r="M17" s="232">
        <f t="shared" si="4"/>
        <v>4.69</v>
      </c>
      <c r="N17" s="236">
        <f t="shared" si="5"/>
        <v>4.69</v>
      </c>
    </row>
    <row r="18" spans="1:14" ht="15">
      <c r="A18" s="229" t="s">
        <v>23</v>
      </c>
      <c r="B18" s="230" t="s">
        <v>18</v>
      </c>
      <c r="C18" s="231">
        <f>'Almoxarifado-Janeiro_2021'!L18</f>
        <v>74</v>
      </c>
      <c r="D18" s="232">
        <f t="shared" si="0"/>
        <v>0.79</v>
      </c>
      <c r="E18" s="233">
        <f>'Almoxarifado-Janeiro_2021'!N18</f>
        <v>58.46</v>
      </c>
      <c r="F18" s="234"/>
      <c r="G18" s="235"/>
      <c r="H18" s="232">
        <f t="shared" si="1"/>
        <v>0</v>
      </c>
      <c r="I18" s="247"/>
      <c r="J18" s="248"/>
      <c r="K18" s="249">
        <f t="shared" si="2"/>
        <v>0</v>
      </c>
      <c r="L18" s="231">
        <f t="shared" si="3"/>
        <v>74</v>
      </c>
      <c r="M18" s="232">
        <f t="shared" si="4"/>
        <v>0.79</v>
      </c>
      <c r="N18" s="236">
        <f t="shared" si="5"/>
        <v>58.46</v>
      </c>
    </row>
    <row r="19" spans="1:14" ht="15">
      <c r="A19" s="229" t="s">
        <v>24</v>
      </c>
      <c r="B19" s="230" t="s">
        <v>18</v>
      </c>
      <c r="C19" s="231">
        <f>'Almoxarifado-Janeiro_2021'!L19</f>
        <v>50</v>
      </c>
      <c r="D19" s="232">
        <f t="shared" si="0"/>
        <v>0.79</v>
      </c>
      <c r="E19" s="233">
        <f>'Almoxarifado-Janeiro_2021'!N19</f>
        <v>39.5</v>
      </c>
      <c r="F19" s="234"/>
      <c r="G19" s="235"/>
      <c r="H19" s="232">
        <f t="shared" si="1"/>
        <v>0</v>
      </c>
      <c r="I19" s="247"/>
      <c r="J19" s="248"/>
      <c r="K19" s="249">
        <f t="shared" si="2"/>
        <v>0</v>
      </c>
      <c r="L19" s="231">
        <f t="shared" si="3"/>
        <v>50</v>
      </c>
      <c r="M19" s="232">
        <f t="shared" si="4"/>
        <v>0.79</v>
      </c>
      <c r="N19" s="236">
        <f t="shared" si="5"/>
        <v>39.5</v>
      </c>
    </row>
    <row r="20" spans="1:14" ht="15">
      <c r="A20" s="229" t="s">
        <v>25</v>
      </c>
      <c r="B20" s="230" t="s">
        <v>18</v>
      </c>
      <c r="C20" s="231">
        <f>'Almoxarifado-Janeiro_2021'!L20</f>
        <v>28</v>
      </c>
      <c r="D20" s="232">
        <f t="shared" si="0"/>
        <v>0.68</v>
      </c>
      <c r="E20" s="233">
        <f>'Almoxarifado-Janeiro_2021'!N20</f>
        <v>19.04</v>
      </c>
      <c r="F20" s="234"/>
      <c r="G20" s="235"/>
      <c r="H20" s="232">
        <f t="shared" si="1"/>
        <v>0</v>
      </c>
      <c r="I20" s="247"/>
      <c r="J20" s="248"/>
      <c r="K20" s="249">
        <f t="shared" si="2"/>
        <v>0</v>
      </c>
      <c r="L20" s="231">
        <f t="shared" si="3"/>
        <v>28</v>
      </c>
      <c r="M20" s="232">
        <f t="shared" si="4"/>
        <v>0.68</v>
      </c>
      <c r="N20" s="236">
        <f t="shared" si="5"/>
        <v>19.04</v>
      </c>
    </row>
    <row r="21" spans="1:14" ht="15">
      <c r="A21" s="229" t="s">
        <v>26</v>
      </c>
      <c r="B21" s="230" t="s">
        <v>18</v>
      </c>
      <c r="C21" s="231">
        <f>'Almoxarifado-Janeiro_2021'!L21</f>
        <v>8</v>
      </c>
      <c r="D21" s="232">
        <f t="shared" si="0"/>
        <v>0.68</v>
      </c>
      <c r="E21" s="233">
        <f>'Almoxarifado-Janeiro_2021'!N21</f>
        <v>5.44</v>
      </c>
      <c r="F21" s="234"/>
      <c r="G21" s="235"/>
      <c r="H21" s="232">
        <f t="shared" si="1"/>
        <v>0</v>
      </c>
      <c r="I21" s="247"/>
      <c r="J21" s="248"/>
      <c r="K21" s="249">
        <f t="shared" si="2"/>
        <v>0</v>
      </c>
      <c r="L21" s="231">
        <f t="shared" si="3"/>
        <v>8</v>
      </c>
      <c r="M21" s="232">
        <f t="shared" si="4"/>
        <v>0.68</v>
      </c>
      <c r="N21" s="236">
        <f t="shared" si="5"/>
        <v>5.44</v>
      </c>
    </row>
    <row r="22" spans="1:14" ht="15">
      <c r="A22" s="229" t="s">
        <v>27</v>
      </c>
      <c r="B22" s="230" t="s">
        <v>18</v>
      </c>
      <c r="C22" s="231">
        <f>'Almoxarifado-Janeiro_2021'!L22</f>
        <v>8</v>
      </c>
      <c r="D22" s="232">
        <f t="shared" si="0"/>
        <v>0.68</v>
      </c>
      <c r="E22" s="233">
        <f>'Almoxarifado-Janeiro_2021'!N22</f>
        <v>5.44</v>
      </c>
      <c r="F22" s="234"/>
      <c r="G22" s="235"/>
      <c r="H22" s="232">
        <f t="shared" si="1"/>
        <v>0</v>
      </c>
      <c r="I22" s="247"/>
      <c r="J22" s="248"/>
      <c r="K22" s="249">
        <f t="shared" si="2"/>
        <v>0</v>
      </c>
      <c r="L22" s="231">
        <f t="shared" si="3"/>
        <v>8</v>
      </c>
      <c r="M22" s="232">
        <f t="shared" si="4"/>
        <v>0.68</v>
      </c>
      <c r="N22" s="236">
        <f t="shared" si="5"/>
        <v>5.44</v>
      </c>
    </row>
    <row r="23" spans="1:14" ht="15">
      <c r="A23" s="229" t="s">
        <v>28</v>
      </c>
      <c r="B23" s="230" t="s">
        <v>18</v>
      </c>
      <c r="C23" s="231">
        <f>'Almoxarifado-Janeiro_2021'!L23</f>
        <v>8</v>
      </c>
      <c r="D23" s="232">
        <f t="shared" si="0"/>
        <v>0.68</v>
      </c>
      <c r="E23" s="233">
        <f>'Almoxarifado-Janeiro_2021'!N23</f>
        <v>5.44</v>
      </c>
      <c r="F23" s="234"/>
      <c r="G23" s="235"/>
      <c r="H23" s="232">
        <f t="shared" si="1"/>
        <v>0</v>
      </c>
      <c r="I23" s="247"/>
      <c r="J23" s="248"/>
      <c r="K23" s="249">
        <f t="shared" si="2"/>
        <v>0</v>
      </c>
      <c r="L23" s="231">
        <f t="shared" si="3"/>
        <v>8</v>
      </c>
      <c r="M23" s="232">
        <f t="shared" si="4"/>
        <v>0.68</v>
      </c>
      <c r="N23" s="236">
        <f t="shared" si="5"/>
        <v>5.44</v>
      </c>
    </row>
    <row r="24" spans="1:14" ht="15">
      <c r="A24" s="229" t="s">
        <v>29</v>
      </c>
      <c r="B24" s="230" t="s">
        <v>18</v>
      </c>
      <c r="C24" s="231">
        <f>'Almoxarifado-Janeiro_2021'!L24</f>
        <v>5</v>
      </c>
      <c r="D24" s="232">
        <f t="shared" si="0"/>
        <v>1</v>
      </c>
      <c r="E24" s="233">
        <f>'Almoxarifado-Janeiro_2021'!N24</f>
        <v>5</v>
      </c>
      <c r="F24" s="234"/>
      <c r="G24" s="235"/>
      <c r="H24" s="232">
        <f t="shared" si="1"/>
        <v>0</v>
      </c>
      <c r="I24" s="247"/>
      <c r="J24" s="248"/>
      <c r="K24" s="249">
        <f t="shared" si="2"/>
        <v>0</v>
      </c>
      <c r="L24" s="231">
        <f t="shared" si="3"/>
        <v>5</v>
      </c>
      <c r="M24" s="232">
        <f t="shared" si="4"/>
        <v>1</v>
      </c>
      <c r="N24" s="236">
        <f t="shared" si="5"/>
        <v>5</v>
      </c>
    </row>
    <row r="25" spans="1:14" ht="15">
      <c r="A25" s="229" t="s">
        <v>30</v>
      </c>
      <c r="B25" s="230" t="s">
        <v>18</v>
      </c>
      <c r="C25" s="231">
        <f>'Almoxarifado-Janeiro_2021'!L25</f>
        <v>250</v>
      </c>
      <c r="D25" s="232">
        <f t="shared" si="0"/>
        <v>0.37</v>
      </c>
      <c r="E25" s="233">
        <f>'Almoxarifado-Janeiro_2021'!N25</f>
        <v>92.5</v>
      </c>
      <c r="F25" s="234"/>
      <c r="G25" s="235"/>
      <c r="H25" s="232">
        <f t="shared" si="1"/>
        <v>0</v>
      </c>
      <c r="I25" s="247"/>
      <c r="J25" s="248"/>
      <c r="K25" s="249">
        <f t="shared" si="2"/>
        <v>0</v>
      </c>
      <c r="L25" s="231">
        <f t="shared" si="3"/>
        <v>250</v>
      </c>
      <c r="M25" s="232">
        <f t="shared" si="4"/>
        <v>0.37</v>
      </c>
      <c r="N25" s="236">
        <f t="shared" si="5"/>
        <v>92.5</v>
      </c>
    </row>
    <row r="26" spans="1:14" ht="15">
      <c r="A26" s="229" t="s">
        <v>31</v>
      </c>
      <c r="B26" s="230" t="s">
        <v>32</v>
      </c>
      <c r="C26" s="231">
        <f>'Almoxarifado-Janeiro_2021'!L26</f>
        <v>10</v>
      </c>
      <c r="D26" s="232">
        <f t="shared" si="0"/>
        <v>4.59</v>
      </c>
      <c r="E26" s="233">
        <f>'Almoxarifado-Janeiro_2021'!N26</f>
        <v>45.9</v>
      </c>
      <c r="F26" s="234"/>
      <c r="G26" s="235"/>
      <c r="H26" s="232">
        <f t="shared" si="1"/>
        <v>0</v>
      </c>
      <c r="I26" s="247"/>
      <c r="J26" s="248"/>
      <c r="K26" s="249">
        <f t="shared" si="2"/>
        <v>0</v>
      </c>
      <c r="L26" s="231">
        <f t="shared" si="3"/>
        <v>10</v>
      </c>
      <c r="M26" s="232">
        <f t="shared" si="4"/>
        <v>4.59</v>
      </c>
      <c r="N26" s="236">
        <f t="shared" si="5"/>
        <v>45.9</v>
      </c>
    </row>
    <row r="27" spans="1:14" ht="15">
      <c r="A27" s="229" t="s">
        <v>33</v>
      </c>
      <c r="B27" s="230" t="s">
        <v>32</v>
      </c>
      <c r="C27" s="231">
        <f>'Almoxarifado-Janeiro_2021'!L27</f>
        <v>5</v>
      </c>
      <c r="D27" s="232">
        <f t="shared" si="0"/>
        <v>4.59</v>
      </c>
      <c r="E27" s="233">
        <f>'Almoxarifado-Janeiro_2021'!N27</f>
        <v>22.95</v>
      </c>
      <c r="F27" s="234"/>
      <c r="G27" s="235"/>
      <c r="H27" s="232">
        <f t="shared" si="1"/>
        <v>0</v>
      </c>
      <c r="I27" s="247"/>
      <c r="J27" s="248"/>
      <c r="K27" s="249">
        <f t="shared" si="2"/>
        <v>0</v>
      </c>
      <c r="L27" s="231">
        <f t="shared" si="3"/>
        <v>5</v>
      </c>
      <c r="M27" s="232">
        <f t="shared" si="4"/>
        <v>4.59</v>
      </c>
      <c r="N27" s="236">
        <f t="shared" si="5"/>
        <v>22.95</v>
      </c>
    </row>
    <row r="28" spans="1:14" ht="15">
      <c r="A28" s="229" t="s">
        <v>34</v>
      </c>
      <c r="B28" s="230" t="s">
        <v>32</v>
      </c>
      <c r="C28" s="231">
        <f>'Almoxarifado-Janeiro_2021'!L28</f>
        <v>2</v>
      </c>
      <c r="D28" s="232">
        <f t="shared" si="0"/>
        <v>4.59</v>
      </c>
      <c r="E28" s="233">
        <f>'Almoxarifado-Janeiro_2021'!N28</f>
        <v>9.18</v>
      </c>
      <c r="F28" s="234"/>
      <c r="G28" s="235"/>
      <c r="H28" s="232">
        <f t="shared" si="1"/>
        <v>0</v>
      </c>
      <c r="I28" s="247"/>
      <c r="J28" s="248"/>
      <c r="K28" s="249">
        <f t="shared" si="2"/>
        <v>0</v>
      </c>
      <c r="L28" s="231">
        <f t="shared" si="3"/>
        <v>2</v>
      </c>
      <c r="M28" s="232">
        <f t="shared" si="4"/>
        <v>4.59</v>
      </c>
      <c r="N28" s="236">
        <f t="shared" si="5"/>
        <v>9.18</v>
      </c>
    </row>
    <row r="29" spans="1:14" ht="15">
      <c r="A29" s="229" t="s">
        <v>35</v>
      </c>
      <c r="B29" s="230" t="s">
        <v>32</v>
      </c>
      <c r="C29" s="231">
        <f>'Almoxarifado-Janeiro_2021'!L29</f>
        <v>3</v>
      </c>
      <c r="D29" s="232">
        <f t="shared" si="0"/>
        <v>4.59</v>
      </c>
      <c r="E29" s="233">
        <f>'Almoxarifado-Janeiro_2021'!N29</f>
        <v>13.77</v>
      </c>
      <c r="F29" s="234"/>
      <c r="G29" s="235"/>
      <c r="H29" s="232">
        <f t="shared" si="1"/>
        <v>0</v>
      </c>
      <c r="I29" s="247"/>
      <c r="J29" s="248"/>
      <c r="K29" s="249">
        <f t="shared" si="2"/>
        <v>0</v>
      </c>
      <c r="L29" s="231">
        <f t="shared" si="3"/>
        <v>3</v>
      </c>
      <c r="M29" s="232">
        <f t="shared" si="4"/>
        <v>4.59</v>
      </c>
      <c r="N29" s="236">
        <f t="shared" si="5"/>
        <v>13.77</v>
      </c>
    </row>
    <row r="30" spans="1:14" ht="15">
      <c r="A30" s="229" t="s">
        <v>36</v>
      </c>
      <c r="B30" s="230" t="s">
        <v>32</v>
      </c>
      <c r="C30" s="231">
        <f>'Almoxarifado-Janeiro_2021'!L30</f>
        <v>5</v>
      </c>
      <c r="D30" s="232">
        <f t="shared" si="0"/>
        <v>14.9</v>
      </c>
      <c r="E30" s="233">
        <f>'Almoxarifado-Janeiro_2021'!N30</f>
        <v>74.5</v>
      </c>
      <c r="F30" s="234"/>
      <c r="G30" s="235"/>
      <c r="H30" s="232">
        <f t="shared" si="1"/>
        <v>0</v>
      </c>
      <c r="I30" s="247"/>
      <c r="J30" s="248"/>
      <c r="K30" s="249">
        <f t="shared" si="2"/>
        <v>0</v>
      </c>
      <c r="L30" s="231">
        <f t="shared" si="3"/>
        <v>5</v>
      </c>
      <c r="M30" s="232">
        <f t="shared" si="4"/>
        <v>14.9</v>
      </c>
      <c r="N30" s="236">
        <f t="shared" si="5"/>
        <v>74.5</v>
      </c>
    </row>
    <row r="31" spans="1:14" ht="15">
      <c r="A31" s="229" t="s">
        <v>37</v>
      </c>
      <c r="B31" s="230" t="s">
        <v>18</v>
      </c>
      <c r="C31" s="231">
        <f>'Almoxarifado-Janeiro_2021'!L31</f>
        <v>6</v>
      </c>
      <c r="D31" s="232">
        <f t="shared" si="0"/>
        <v>3.86</v>
      </c>
      <c r="E31" s="233">
        <f>'Almoxarifado-Janeiro_2021'!N31</f>
        <v>23.16</v>
      </c>
      <c r="F31" s="234"/>
      <c r="G31" s="235"/>
      <c r="H31" s="232">
        <f t="shared" si="1"/>
        <v>0</v>
      </c>
      <c r="I31" s="247"/>
      <c r="J31" s="248"/>
      <c r="K31" s="249">
        <f t="shared" si="2"/>
        <v>0</v>
      </c>
      <c r="L31" s="231">
        <f t="shared" si="3"/>
        <v>6</v>
      </c>
      <c r="M31" s="232">
        <f t="shared" si="4"/>
        <v>3.86</v>
      </c>
      <c r="N31" s="236">
        <f t="shared" si="5"/>
        <v>23.16</v>
      </c>
    </row>
    <row r="32" spans="1:14" ht="15">
      <c r="A32" s="229" t="s">
        <v>38</v>
      </c>
      <c r="B32" s="230" t="s">
        <v>18</v>
      </c>
      <c r="C32" s="231">
        <f>'Almoxarifado-Janeiro_2021'!L32</f>
        <v>6</v>
      </c>
      <c r="D32" s="232">
        <f t="shared" si="0"/>
        <v>0.43</v>
      </c>
      <c r="E32" s="233">
        <f>'Almoxarifado-Janeiro_2021'!N32</f>
        <v>2.58</v>
      </c>
      <c r="F32" s="234"/>
      <c r="G32" s="235"/>
      <c r="H32" s="232">
        <f t="shared" si="1"/>
        <v>0</v>
      </c>
      <c r="I32" s="247"/>
      <c r="J32" s="248"/>
      <c r="K32" s="249">
        <f t="shared" si="2"/>
        <v>0</v>
      </c>
      <c r="L32" s="231">
        <f t="shared" si="3"/>
        <v>6</v>
      </c>
      <c r="M32" s="232">
        <f t="shared" si="4"/>
        <v>0.43</v>
      </c>
      <c r="N32" s="236">
        <f t="shared" si="5"/>
        <v>2.58</v>
      </c>
    </row>
    <row r="33" spans="1:14" ht="15">
      <c r="A33" s="229" t="s">
        <v>39</v>
      </c>
      <c r="B33" s="230" t="s">
        <v>18</v>
      </c>
      <c r="C33" s="231">
        <f>'Almoxarifado-Janeiro_2021'!L33</f>
        <v>3</v>
      </c>
      <c r="D33" s="232">
        <f t="shared" si="0"/>
        <v>0.45</v>
      </c>
      <c r="E33" s="233">
        <f>'Almoxarifado-Janeiro_2021'!N33</f>
        <v>1.35</v>
      </c>
      <c r="F33" s="234"/>
      <c r="G33" s="235"/>
      <c r="H33" s="232">
        <f t="shared" si="1"/>
        <v>0</v>
      </c>
      <c r="I33" s="247"/>
      <c r="J33" s="248"/>
      <c r="K33" s="249">
        <f t="shared" si="2"/>
        <v>0</v>
      </c>
      <c r="L33" s="231">
        <f t="shared" si="3"/>
        <v>3</v>
      </c>
      <c r="M33" s="232">
        <f t="shared" si="4"/>
        <v>0.45</v>
      </c>
      <c r="N33" s="236">
        <f t="shared" si="5"/>
        <v>1.35</v>
      </c>
    </row>
    <row r="34" spans="1:14" ht="15">
      <c r="A34" s="229" t="s">
        <v>40</v>
      </c>
      <c r="B34" s="230" t="s">
        <v>18</v>
      </c>
      <c r="C34" s="231">
        <f>'Almoxarifado-Janeiro_2021'!L34</f>
        <v>21</v>
      </c>
      <c r="D34" s="232">
        <f t="shared" si="0"/>
        <v>2.8</v>
      </c>
      <c r="E34" s="233">
        <f>'Almoxarifado-Janeiro_2021'!N34</f>
        <v>58.8</v>
      </c>
      <c r="F34" s="234"/>
      <c r="G34" s="235"/>
      <c r="H34" s="232">
        <f t="shared" si="1"/>
        <v>0</v>
      </c>
      <c r="I34" s="247"/>
      <c r="J34" s="248"/>
      <c r="K34" s="249">
        <f t="shared" si="2"/>
        <v>0</v>
      </c>
      <c r="L34" s="231">
        <f t="shared" si="3"/>
        <v>21</v>
      </c>
      <c r="M34" s="232">
        <f t="shared" si="4"/>
        <v>2.8</v>
      </c>
      <c r="N34" s="236">
        <f t="shared" si="5"/>
        <v>58.8</v>
      </c>
    </row>
    <row r="35" spans="1:14" ht="15">
      <c r="A35" s="229" t="s">
        <v>41</v>
      </c>
      <c r="B35" s="230" t="s">
        <v>18</v>
      </c>
      <c r="C35" s="231">
        <f>'Almoxarifado-Janeiro_2021'!L35</f>
        <v>730</v>
      </c>
      <c r="D35" s="232">
        <f t="shared" si="0"/>
        <v>0.11</v>
      </c>
      <c r="E35" s="233">
        <f>'Almoxarifado-Janeiro_2021'!N35</f>
        <v>80.3</v>
      </c>
      <c r="F35" s="234"/>
      <c r="G35" s="235"/>
      <c r="H35" s="232">
        <f t="shared" si="1"/>
        <v>0</v>
      </c>
      <c r="I35" s="247"/>
      <c r="J35" s="248"/>
      <c r="K35" s="249">
        <f t="shared" si="2"/>
        <v>0</v>
      </c>
      <c r="L35" s="231">
        <f t="shared" si="3"/>
        <v>730</v>
      </c>
      <c r="M35" s="232">
        <f t="shared" si="4"/>
        <v>0.11</v>
      </c>
      <c r="N35" s="236">
        <f t="shared" si="5"/>
        <v>80.3</v>
      </c>
    </row>
    <row r="36" spans="1:14" ht="15">
      <c r="A36" s="229" t="s">
        <v>42</v>
      </c>
      <c r="B36" s="230" t="s">
        <v>18</v>
      </c>
      <c r="C36" s="231">
        <f>'Almoxarifado-Janeiro_2021'!L36</f>
        <v>9</v>
      </c>
      <c r="D36" s="232">
        <f t="shared" si="0"/>
        <v>12.81</v>
      </c>
      <c r="E36" s="233">
        <f>'Almoxarifado-Janeiro_2021'!N36</f>
        <v>115.29</v>
      </c>
      <c r="F36" s="234"/>
      <c r="G36" s="235"/>
      <c r="H36" s="232">
        <f t="shared" si="1"/>
        <v>0</v>
      </c>
      <c r="I36" s="247"/>
      <c r="J36" s="248"/>
      <c r="K36" s="249">
        <f t="shared" si="2"/>
        <v>0</v>
      </c>
      <c r="L36" s="231">
        <f t="shared" si="3"/>
        <v>9</v>
      </c>
      <c r="M36" s="232">
        <f t="shared" si="4"/>
        <v>12.81</v>
      </c>
      <c r="N36" s="236">
        <f t="shared" si="5"/>
        <v>115.29</v>
      </c>
    </row>
    <row r="37" spans="1:14" ht="15">
      <c r="A37" s="229" t="s">
        <v>43</v>
      </c>
      <c r="B37" s="230" t="s">
        <v>18</v>
      </c>
      <c r="C37" s="231">
        <f>'Almoxarifado-Janeiro_2021'!L37</f>
        <v>4</v>
      </c>
      <c r="D37" s="232">
        <f t="shared" si="0"/>
        <v>0.25</v>
      </c>
      <c r="E37" s="233">
        <f>'Almoxarifado-Janeiro_2021'!N37</f>
        <v>1</v>
      </c>
      <c r="F37" s="234"/>
      <c r="G37" s="235"/>
      <c r="H37" s="232">
        <f t="shared" si="1"/>
        <v>0</v>
      </c>
      <c r="I37" s="247"/>
      <c r="J37" s="248"/>
      <c r="K37" s="249">
        <f t="shared" si="2"/>
        <v>0</v>
      </c>
      <c r="L37" s="231">
        <f t="shared" si="3"/>
        <v>4</v>
      </c>
      <c r="M37" s="232">
        <f t="shared" si="4"/>
        <v>0.25</v>
      </c>
      <c r="N37" s="236">
        <f t="shared" si="5"/>
        <v>1</v>
      </c>
    </row>
    <row r="38" spans="1:14" ht="15">
      <c r="A38" s="229" t="s">
        <v>44</v>
      </c>
      <c r="B38" s="230" t="s">
        <v>32</v>
      </c>
      <c r="C38" s="231">
        <f>'Almoxarifado-Janeiro_2021'!L38</f>
        <v>3</v>
      </c>
      <c r="D38" s="232">
        <f t="shared" si="0"/>
        <v>0.37</v>
      </c>
      <c r="E38" s="233">
        <f>'Almoxarifado-Janeiro_2021'!N38</f>
        <v>1.11</v>
      </c>
      <c r="F38" s="234"/>
      <c r="G38" s="235"/>
      <c r="H38" s="232">
        <f t="shared" si="1"/>
        <v>0</v>
      </c>
      <c r="I38" s="247"/>
      <c r="J38" s="248"/>
      <c r="K38" s="249">
        <f t="shared" si="2"/>
        <v>0</v>
      </c>
      <c r="L38" s="231">
        <f t="shared" si="3"/>
        <v>3</v>
      </c>
      <c r="M38" s="232">
        <f t="shared" si="4"/>
        <v>0.37</v>
      </c>
      <c r="N38" s="236">
        <f t="shared" si="5"/>
        <v>1.11</v>
      </c>
    </row>
    <row r="39" spans="1:14" ht="15">
      <c r="A39" s="229" t="s">
        <v>45</v>
      </c>
      <c r="B39" s="230" t="s">
        <v>18</v>
      </c>
      <c r="C39" s="231">
        <f>'Almoxarifado-Janeiro_2021'!L39</f>
        <v>1</v>
      </c>
      <c r="D39" s="232">
        <f t="shared" si="0"/>
        <v>39.41</v>
      </c>
      <c r="E39" s="233">
        <f>'Almoxarifado-Janeiro_2021'!N39</f>
        <v>39.41</v>
      </c>
      <c r="F39" s="234"/>
      <c r="G39" s="235"/>
      <c r="H39" s="232">
        <f t="shared" si="1"/>
        <v>0</v>
      </c>
      <c r="I39" s="247"/>
      <c r="J39" s="248"/>
      <c r="K39" s="249">
        <f t="shared" si="2"/>
        <v>0</v>
      </c>
      <c r="L39" s="231">
        <f t="shared" si="3"/>
        <v>1</v>
      </c>
      <c r="M39" s="232">
        <f t="shared" si="4"/>
        <v>39.41</v>
      </c>
      <c r="N39" s="236">
        <f t="shared" si="5"/>
        <v>39.41</v>
      </c>
    </row>
    <row r="40" spans="1:14" ht="15">
      <c r="A40" s="229" t="s">
        <v>46</v>
      </c>
      <c r="B40" s="230" t="s">
        <v>18</v>
      </c>
      <c r="C40" s="231">
        <f>'Almoxarifado-Janeiro_2021'!L40</f>
        <v>6</v>
      </c>
      <c r="D40" s="232">
        <f t="shared" si="0"/>
        <v>1.88</v>
      </c>
      <c r="E40" s="233">
        <f>'Almoxarifado-Janeiro_2021'!N40</f>
        <v>11.28</v>
      </c>
      <c r="F40" s="234"/>
      <c r="G40" s="235"/>
      <c r="H40" s="232">
        <f t="shared" si="1"/>
        <v>0</v>
      </c>
      <c r="I40" s="247"/>
      <c r="J40" s="248"/>
      <c r="K40" s="249">
        <f t="shared" si="2"/>
        <v>0</v>
      </c>
      <c r="L40" s="231">
        <f t="shared" si="3"/>
        <v>6</v>
      </c>
      <c r="M40" s="232">
        <f t="shared" si="4"/>
        <v>1.88</v>
      </c>
      <c r="N40" s="236">
        <f t="shared" si="5"/>
        <v>11.28</v>
      </c>
    </row>
    <row r="41" spans="1:14" ht="15">
      <c r="A41" s="229" t="s">
        <v>47</v>
      </c>
      <c r="B41" s="230" t="s">
        <v>18</v>
      </c>
      <c r="C41" s="231">
        <f>'Almoxarifado-Janeiro_2021'!L41</f>
        <v>3</v>
      </c>
      <c r="D41" s="232">
        <f t="shared" si="0"/>
        <v>1.86</v>
      </c>
      <c r="E41" s="233">
        <f>'Almoxarifado-Janeiro_2021'!N41</f>
        <v>5.58</v>
      </c>
      <c r="F41" s="234"/>
      <c r="G41" s="235"/>
      <c r="H41" s="232">
        <f t="shared" si="1"/>
        <v>0</v>
      </c>
      <c r="I41" s="247"/>
      <c r="J41" s="248"/>
      <c r="K41" s="249">
        <f t="shared" si="2"/>
        <v>0</v>
      </c>
      <c r="L41" s="231">
        <f t="shared" si="3"/>
        <v>3</v>
      </c>
      <c r="M41" s="232">
        <f t="shared" si="4"/>
        <v>1.86</v>
      </c>
      <c r="N41" s="236">
        <f t="shared" si="5"/>
        <v>5.58</v>
      </c>
    </row>
    <row r="42" spans="1:14" ht="15">
      <c r="A42" s="229" t="s">
        <v>48</v>
      </c>
      <c r="B42" s="230" t="s">
        <v>18</v>
      </c>
      <c r="C42" s="231">
        <f>'Almoxarifado-Janeiro_2021'!L42</f>
        <v>41</v>
      </c>
      <c r="D42" s="232">
        <f t="shared" si="0"/>
        <v>1.9</v>
      </c>
      <c r="E42" s="233">
        <f>'Almoxarifado-Janeiro_2021'!N42</f>
        <v>77.9</v>
      </c>
      <c r="F42" s="234"/>
      <c r="G42" s="235"/>
      <c r="H42" s="232">
        <f t="shared" si="1"/>
        <v>0</v>
      </c>
      <c r="I42" s="247"/>
      <c r="J42" s="248"/>
      <c r="K42" s="249">
        <f t="shared" si="2"/>
        <v>0</v>
      </c>
      <c r="L42" s="231">
        <f t="shared" si="3"/>
        <v>41</v>
      </c>
      <c r="M42" s="232">
        <f t="shared" si="4"/>
        <v>1.9</v>
      </c>
      <c r="N42" s="236">
        <f t="shared" si="5"/>
        <v>77.9</v>
      </c>
    </row>
    <row r="43" spans="1:14" ht="15">
      <c r="A43" s="229" t="s">
        <v>49</v>
      </c>
      <c r="B43" s="230" t="s">
        <v>18</v>
      </c>
      <c r="C43" s="231">
        <f>'Almoxarifado-Janeiro_2021'!L43</f>
        <v>50</v>
      </c>
      <c r="D43" s="232">
        <f t="shared" si="0"/>
        <v>4.9</v>
      </c>
      <c r="E43" s="233">
        <f>'Almoxarifado-Janeiro_2021'!N43</f>
        <v>245</v>
      </c>
      <c r="F43" s="234"/>
      <c r="G43" s="235"/>
      <c r="H43" s="232">
        <f t="shared" si="1"/>
        <v>0</v>
      </c>
      <c r="I43" s="247"/>
      <c r="J43" s="248"/>
      <c r="K43" s="249">
        <f t="shared" si="2"/>
        <v>0</v>
      </c>
      <c r="L43" s="231">
        <f t="shared" si="3"/>
        <v>50</v>
      </c>
      <c r="M43" s="232">
        <f t="shared" si="4"/>
        <v>4.9</v>
      </c>
      <c r="N43" s="236">
        <f t="shared" si="5"/>
        <v>245</v>
      </c>
    </row>
    <row r="44" spans="1:14" ht="15">
      <c r="A44" s="229" t="s">
        <v>50</v>
      </c>
      <c r="B44" s="230" t="s">
        <v>18</v>
      </c>
      <c r="C44" s="231">
        <f>'Almoxarifado-Janeiro_2021'!L44</f>
        <v>2</v>
      </c>
      <c r="D44" s="232">
        <f t="shared" si="0"/>
        <v>7.99</v>
      </c>
      <c r="E44" s="233">
        <f>'Almoxarifado-Janeiro_2021'!N44</f>
        <v>15.98</v>
      </c>
      <c r="F44" s="234"/>
      <c r="G44" s="235"/>
      <c r="H44" s="232">
        <f t="shared" si="1"/>
        <v>0</v>
      </c>
      <c r="I44" s="247"/>
      <c r="J44" s="248"/>
      <c r="K44" s="249">
        <f t="shared" si="2"/>
        <v>0</v>
      </c>
      <c r="L44" s="231">
        <f t="shared" si="3"/>
        <v>2</v>
      </c>
      <c r="M44" s="232">
        <f t="shared" si="4"/>
        <v>7.99</v>
      </c>
      <c r="N44" s="236">
        <f t="shared" si="5"/>
        <v>15.98</v>
      </c>
    </row>
    <row r="45" spans="1:14" ht="15">
      <c r="A45" s="229" t="s">
        <v>51</v>
      </c>
      <c r="B45" s="230" t="s">
        <v>32</v>
      </c>
      <c r="C45" s="231">
        <f>'Almoxarifado-Janeiro_2021'!L45</f>
        <v>1</v>
      </c>
      <c r="D45" s="232">
        <f t="shared" si="0"/>
        <v>4.95</v>
      </c>
      <c r="E45" s="233">
        <f>'Almoxarifado-Janeiro_2021'!N45</f>
        <v>4.95</v>
      </c>
      <c r="F45" s="234"/>
      <c r="G45" s="235"/>
      <c r="H45" s="232">
        <f t="shared" si="1"/>
        <v>0</v>
      </c>
      <c r="I45" s="247"/>
      <c r="J45" s="248"/>
      <c r="K45" s="249">
        <f t="shared" si="2"/>
        <v>0</v>
      </c>
      <c r="L45" s="231">
        <f t="shared" si="3"/>
        <v>1</v>
      </c>
      <c r="M45" s="232">
        <f t="shared" si="4"/>
        <v>4.95</v>
      </c>
      <c r="N45" s="236">
        <f t="shared" si="5"/>
        <v>4.95</v>
      </c>
    </row>
    <row r="46" spans="1:14" ht="15">
      <c r="A46" s="229" t="s">
        <v>52</v>
      </c>
      <c r="B46" s="230" t="s">
        <v>53</v>
      </c>
      <c r="C46" s="231">
        <f>'Almoxarifado-Janeiro_2021'!L46</f>
        <v>31</v>
      </c>
      <c r="D46" s="232">
        <f t="shared" si="0"/>
        <v>10.15</v>
      </c>
      <c r="E46" s="233">
        <f>'Almoxarifado-Janeiro_2021'!N46</f>
        <v>314.65</v>
      </c>
      <c r="F46" s="234"/>
      <c r="G46" s="235"/>
      <c r="H46" s="232">
        <f t="shared" si="1"/>
        <v>0</v>
      </c>
      <c r="I46" s="247"/>
      <c r="J46" s="248"/>
      <c r="K46" s="249">
        <f t="shared" si="2"/>
        <v>0</v>
      </c>
      <c r="L46" s="231">
        <f t="shared" si="3"/>
        <v>31</v>
      </c>
      <c r="M46" s="232">
        <f t="shared" si="4"/>
        <v>10.15</v>
      </c>
      <c r="N46" s="236">
        <f t="shared" si="5"/>
        <v>314.65</v>
      </c>
    </row>
    <row r="47" spans="1:14" ht="15">
      <c r="A47" s="229" t="s">
        <v>54</v>
      </c>
      <c r="B47" s="230" t="s">
        <v>32</v>
      </c>
      <c r="C47" s="231">
        <f>'Almoxarifado-Janeiro_2021'!L47</f>
        <v>12</v>
      </c>
      <c r="D47" s="232">
        <f t="shared" si="0"/>
        <v>10.15</v>
      </c>
      <c r="E47" s="233">
        <f>'Almoxarifado-Janeiro_2021'!N47</f>
        <v>121.8</v>
      </c>
      <c r="F47" s="234"/>
      <c r="G47" s="235"/>
      <c r="H47" s="232">
        <f t="shared" si="1"/>
        <v>0</v>
      </c>
      <c r="I47" s="247"/>
      <c r="J47" s="248"/>
      <c r="K47" s="249">
        <f t="shared" si="2"/>
        <v>0</v>
      </c>
      <c r="L47" s="231">
        <f t="shared" si="3"/>
        <v>12</v>
      </c>
      <c r="M47" s="232">
        <f t="shared" si="4"/>
        <v>10.15</v>
      </c>
      <c r="N47" s="236">
        <f t="shared" si="5"/>
        <v>121.8</v>
      </c>
    </row>
    <row r="48" spans="1:14" ht="15">
      <c r="A48" s="229" t="s">
        <v>55</v>
      </c>
      <c r="B48" s="230" t="s">
        <v>32</v>
      </c>
      <c r="C48" s="231">
        <f>'Almoxarifado-Janeiro_2021'!L48</f>
        <v>7</v>
      </c>
      <c r="D48" s="232">
        <f t="shared" si="0"/>
        <v>10.15</v>
      </c>
      <c r="E48" s="233">
        <f>'Almoxarifado-Janeiro_2021'!N48</f>
        <v>71.05</v>
      </c>
      <c r="F48" s="234"/>
      <c r="G48" s="235"/>
      <c r="H48" s="232">
        <f t="shared" si="1"/>
        <v>0</v>
      </c>
      <c r="I48" s="247"/>
      <c r="J48" s="248"/>
      <c r="K48" s="249">
        <f t="shared" si="2"/>
        <v>0</v>
      </c>
      <c r="L48" s="231">
        <f t="shared" si="3"/>
        <v>7</v>
      </c>
      <c r="M48" s="232">
        <f t="shared" si="4"/>
        <v>10.15</v>
      </c>
      <c r="N48" s="236">
        <f t="shared" si="5"/>
        <v>71.05</v>
      </c>
    </row>
    <row r="49" spans="1:14" ht="15">
      <c r="A49" s="229" t="s">
        <v>56</v>
      </c>
      <c r="B49" s="230" t="s">
        <v>32</v>
      </c>
      <c r="C49" s="231">
        <f>'Almoxarifado-Janeiro_2021'!L49</f>
        <v>5</v>
      </c>
      <c r="D49" s="232">
        <f t="shared" si="0"/>
        <v>29</v>
      </c>
      <c r="E49" s="233">
        <f>'Almoxarifado-Janeiro_2021'!N49</f>
        <v>145</v>
      </c>
      <c r="F49" s="234"/>
      <c r="G49" s="235"/>
      <c r="H49" s="232">
        <f t="shared" si="1"/>
        <v>0</v>
      </c>
      <c r="I49" s="247"/>
      <c r="J49" s="248"/>
      <c r="K49" s="249">
        <f t="shared" si="2"/>
        <v>0</v>
      </c>
      <c r="L49" s="231">
        <f t="shared" si="3"/>
        <v>5</v>
      </c>
      <c r="M49" s="232">
        <f t="shared" si="4"/>
        <v>29</v>
      </c>
      <c r="N49" s="236">
        <f t="shared" si="5"/>
        <v>145</v>
      </c>
    </row>
    <row r="50" spans="1:14" ht="15">
      <c r="A50" s="229" t="s">
        <v>57</v>
      </c>
      <c r="B50" s="230" t="s">
        <v>18</v>
      </c>
      <c r="C50" s="231">
        <f>'Almoxarifado-Janeiro_2021'!L50</f>
        <v>19</v>
      </c>
      <c r="D50" s="232">
        <f t="shared" si="0"/>
        <v>2.48</v>
      </c>
      <c r="E50" s="233">
        <f>'Almoxarifado-Janeiro_2021'!N50</f>
        <v>47.12</v>
      </c>
      <c r="F50" s="234"/>
      <c r="G50" s="235"/>
      <c r="H50" s="232">
        <f t="shared" si="1"/>
        <v>0</v>
      </c>
      <c r="I50" s="247"/>
      <c r="J50" s="248"/>
      <c r="K50" s="249">
        <f t="shared" si="2"/>
        <v>0</v>
      </c>
      <c r="L50" s="231">
        <f t="shared" si="3"/>
        <v>19</v>
      </c>
      <c r="M50" s="232">
        <f t="shared" si="4"/>
        <v>2.48</v>
      </c>
      <c r="N50" s="236">
        <f t="shared" si="5"/>
        <v>47.12</v>
      </c>
    </row>
    <row r="51" spans="1:14" ht="15">
      <c r="A51" s="229" t="s">
        <v>58</v>
      </c>
      <c r="B51" s="230" t="s">
        <v>18</v>
      </c>
      <c r="C51" s="231">
        <f>'Almoxarifado-Janeiro_2021'!L51</f>
        <v>98</v>
      </c>
      <c r="D51" s="232">
        <f t="shared" si="0"/>
        <v>0.26</v>
      </c>
      <c r="E51" s="233">
        <f>'Almoxarifado-Janeiro_2021'!N51</f>
        <v>25.48</v>
      </c>
      <c r="F51" s="234"/>
      <c r="G51" s="235"/>
      <c r="H51" s="232">
        <f t="shared" si="1"/>
        <v>0</v>
      </c>
      <c r="I51" s="247"/>
      <c r="J51" s="248"/>
      <c r="K51" s="249">
        <f t="shared" si="2"/>
        <v>0</v>
      </c>
      <c r="L51" s="231">
        <f t="shared" si="3"/>
        <v>98</v>
      </c>
      <c r="M51" s="232">
        <f t="shared" si="4"/>
        <v>0.26</v>
      </c>
      <c r="N51" s="236">
        <f t="shared" si="5"/>
        <v>25.48</v>
      </c>
    </row>
    <row r="52" spans="1:14" ht="15">
      <c r="A52" s="229" t="s">
        <v>59</v>
      </c>
      <c r="B52" s="230" t="s">
        <v>18</v>
      </c>
      <c r="C52" s="231">
        <f>'Almoxarifado-Janeiro_2021'!L52</f>
        <v>1</v>
      </c>
      <c r="D52" s="232">
        <f t="shared" si="0"/>
        <v>2.98</v>
      </c>
      <c r="E52" s="233">
        <f>'Almoxarifado-Janeiro_2021'!N52</f>
        <v>2.98</v>
      </c>
      <c r="F52" s="234"/>
      <c r="G52" s="235"/>
      <c r="H52" s="232">
        <f t="shared" si="1"/>
        <v>0</v>
      </c>
      <c r="I52" s="247"/>
      <c r="J52" s="248"/>
      <c r="K52" s="249">
        <f t="shared" si="2"/>
        <v>0</v>
      </c>
      <c r="L52" s="231">
        <f t="shared" si="3"/>
        <v>1</v>
      </c>
      <c r="M52" s="232">
        <f t="shared" si="4"/>
        <v>2.98</v>
      </c>
      <c r="N52" s="236">
        <f t="shared" si="5"/>
        <v>2.98</v>
      </c>
    </row>
    <row r="53" spans="1:14" ht="15">
      <c r="A53" s="229" t="s">
        <v>60</v>
      </c>
      <c r="B53" s="230" t="s">
        <v>32</v>
      </c>
      <c r="C53" s="231">
        <f>'Almoxarifado-Janeiro_2021'!L53</f>
        <v>2</v>
      </c>
      <c r="D53" s="232">
        <f t="shared" si="0"/>
        <v>17.99</v>
      </c>
      <c r="E53" s="233">
        <f>'Almoxarifado-Janeiro_2021'!N53</f>
        <v>35.98</v>
      </c>
      <c r="F53" s="234"/>
      <c r="G53" s="235"/>
      <c r="H53" s="232">
        <f t="shared" si="1"/>
        <v>0</v>
      </c>
      <c r="I53" s="247"/>
      <c r="J53" s="248"/>
      <c r="K53" s="249">
        <f t="shared" si="2"/>
        <v>0</v>
      </c>
      <c r="L53" s="231">
        <f t="shared" si="3"/>
        <v>2</v>
      </c>
      <c r="M53" s="232">
        <f t="shared" si="4"/>
        <v>17.99</v>
      </c>
      <c r="N53" s="236">
        <f t="shared" si="5"/>
        <v>35.98</v>
      </c>
    </row>
    <row r="54" spans="1:14" ht="14.25">
      <c r="A54" s="229" t="s">
        <v>61</v>
      </c>
      <c r="B54" s="230" t="s">
        <v>32</v>
      </c>
      <c r="C54" s="231">
        <f>'Almoxarifado-Janeiro_2021'!L54</f>
        <v>1</v>
      </c>
      <c r="D54" s="232">
        <f t="shared" si="0"/>
        <v>15.29</v>
      </c>
      <c r="E54" s="233">
        <f>'Almoxarifado-Janeiro_2021'!N54</f>
        <v>15.29</v>
      </c>
      <c r="F54" s="234"/>
      <c r="G54" s="235"/>
      <c r="H54" s="232">
        <f t="shared" si="1"/>
        <v>0</v>
      </c>
      <c r="I54" s="247"/>
      <c r="J54" s="248"/>
      <c r="K54" s="249">
        <f t="shared" si="2"/>
        <v>0</v>
      </c>
      <c r="L54" s="231">
        <f t="shared" si="3"/>
        <v>1</v>
      </c>
      <c r="M54" s="232">
        <f t="shared" si="4"/>
        <v>15.29</v>
      </c>
      <c r="N54" s="236">
        <f t="shared" si="5"/>
        <v>15.29</v>
      </c>
    </row>
    <row r="55" spans="1:14" ht="14.25">
      <c r="A55" s="229" t="s">
        <v>62</v>
      </c>
      <c r="B55" s="230" t="s">
        <v>32</v>
      </c>
      <c r="C55" s="231">
        <f>'Almoxarifado-Janeiro_2021'!L55</f>
        <v>1</v>
      </c>
      <c r="D55" s="232">
        <f t="shared" si="0"/>
        <v>15.6</v>
      </c>
      <c r="E55" s="233">
        <f>'Almoxarifado-Janeiro_2021'!N55</f>
        <v>15.6</v>
      </c>
      <c r="F55" s="234"/>
      <c r="G55" s="235"/>
      <c r="H55" s="232">
        <f t="shared" si="1"/>
        <v>0</v>
      </c>
      <c r="I55" s="247"/>
      <c r="J55" s="248"/>
      <c r="K55" s="249">
        <f t="shared" si="2"/>
        <v>0</v>
      </c>
      <c r="L55" s="231">
        <f t="shared" si="3"/>
        <v>1</v>
      </c>
      <c r="M55" s="232">
        <f t="shared" si="4"/>
        <v>15.6</v>
      </c>
      <c r="N55" s="236">
        <f t="shared" si="5"/>
        <v>15.6</v>
      </c>
    </row>
    <row r="56" spans="1:14" ht="14.25">
      <c r="A56" s="229" t="s">
        <v>63</v>
      </c>
      <c r="B56" s="230" t="s">
        <v>32</v>
      </c>
      <c r="C56" s="231">
        <f>'Almoxarifado-Janeiro_2021'!L56</f>
        <v>3</v>
      </c>
      <c r="D56" s="232">
        <f t="shared" si="0"/>
        <v>14.7</v>
      </c>
      <c r="E56" s="233">
        <f>'Almoxarifado-Janeiro_2021'!N56</f>
        <v>44.1</v>
      </c>
      <c r="F56" s="234"/>
      <c r="G56" s="235"/>
      <c r="H56" s="232">
        <f t="shared" si="1"/>
        <v>0</v>
      </c>
      <c r="I56" s="247"/>
      <c r="J56" s="248"/>
      <c r="K56" s="249">
        <f t="shared" si="2"/>
        <v>0</v>
      </c>
      <c r="L56" s="231">
        <f t="shared" si="3"/>
        <v>3</v>
      </c>
      <c r="M56" s="232">
        <f t="shared" si="4"/>
        <v>14.7</v>
      </c>
      <c r="N56" s="236">
        <f t="shared" si="5"/>
        <v>44.1</v>
      </c>
    </row>
    <row r="57" spans="1:14" ht="28.5">
      <c r="A57" s="229" t="s">
        <v>64</v>
      </c>
      <c r="B57" s="230" t="s">
        <v>18</v>
      </c>
      <c r="C57" s="231">
        <f>'Almoxarifado-Janeiro_2021'!L57</f>
        <v>5</v>
      </c>
      <c r="D57" s="232">
        <f t="shared" si="0"/>
        <v>19.06</v>
      </c>
      <c r="E57" s="233">
        <f>'Almoxarifado-Janeiro_2021'!N57</f>
        <v>95.3</v>
      </c>
      <c r="F57" s="234"/>
      <c r="G57" s="235"/>
      <c r="H57" s="232">
        <f t="shared" si="1"/>
        <v>0</v>
      </c>
      <c r="I57" s="247"/>
      <c r="J57" s="248"/>
      <c r="K57" s="249">
        <f t="shared" si="2"/>
        <v>0</v>
      </c>
      <c r="L57" s="231">
        <f t="shared" si="3"/>
        <v>5</v>
      </c>
      <c r="M57" s="232">
        <f t="shared" si="4"/>
        <v>19.06</v>
      </c>
      <c r="N57" s="236">
        <f t="shared" si="5"/>
        <v>95.3</v>
      </c>
    </row>
    <row r="58" spans="1:14" ht="14.25">
      <c r="A58" s="229" t="s">
        <v>65</v>
      </c>
      <c r="B58" s="230" t="s">
        <v>32</v>
      </c>
      <c r="C58" s="231">
        <f>'Almoxarifado-Janeiro_2021'!L58</f>
        <v>12</v>
      </c>
      <c r="D58" s="232">
        <f t="shared" si="0"/>
        <v>0.85</v>
      </c>
      <c r="E58" s="233">
        <f>'Almoxarifado-Janeiro_2021'!N58</f>
        <v>10.2</v>
      </c>
      <c r="F58" s="234"/>
      <c r="G58" s="235"/>
      <c r="H58" s="232">
        <f t="shared" si="1"/>
        <v>0</v>
      </c>
      <c r="I58" s="247"/>
      <c r="J58" s="248"/>
      <c r="K58" s="249">
        <f t="shared" si="2"/>
        <v>0</v>
      </c>
      <c r="L58" s="231">
        <f t="shared" si="3"/>
        <v>12</v>
      </c>
      <c r="M58" s="232">
        <f t="shared" si="4"/>
        <v>0.85</v>
      </c>
      <c r="N58" s="236">
        <f t="shared" si="5"/>
        <v>10.2</v>
      </c>
    </row>
    <row r="59" spans="1:14" ht="14.25">
      <c r="A59" s="229" t="s">
        <v>66</v>
      </c>
      <c r="B59" s="230" t="s">
        <v>32</v>
      </c>
      <c r="C59" s="231">
        <f>'Almoxarifado-Janeiro_2021'!L59</f>
        <v>9</v>
      </c>
      <c r="D59" s="232">
        <f t="shared" si="0"/>
        <v>0.87</v>
      </c>
      <c r="E59" s="233">
        <f>'Almoxarifado-Janeiro_2021'!N59</f>
        <v>7.83</v>
      </c>
      <c r="F59" s="234"/>
      <c r="G59" s="235"/>
      <c r="H59" s="232">
        <f t="shared" si="1"/>
        <v>0</v>
      </c>
      <c r="I59" s="247"/>
      <c r="J59" s="248"/>
      <c r="K59" s="249">
        <f t="shared" si="2"/>
        <v>0</v>
      </c>
      <c r="L59" s="231">
        <f t="shared" si="3"/>
        <v>9</v>
      </c>
      <c r="M59" s="232">
        <f t="shared" si="4"/>
        <v>0.87</v>
      </c>
      <c r="N59" s="236">
        <f t="shared" si="5"/>
        <v>7.83</v>
      </c>
    </row>
    <row r="60" spans="1:14" ht="14.25">
      <c r="A60" s="229" t="s">
        <v>67</v>
      </c>
      <c r="B60" s="230" t="s">
        <v>32</v>
      </c>
      <c r="C60" s="231">
        <f>'Almoxarifado-Janeiro_2021'!L60</f>
        <v>58</v>
      </c>
      <c r="D60" s="232">
        <f t="shared" si="0"/>
        <v>0.52</v>
      </c>
      <c r="E60" s="233">
        <f>'Almoxarifado-Janeiro_2021'!N60</f>
        <v>30.16</v>
      </c>
      <c r="F60" s="234"/>
      <c r="G60" s="235"/>
      <c r="H60" s="232">
        <f t="shared" si="1"/>
        <v>0</v>
      </c>
      <c r="I60" s="247"/>
      <c r="J60" s="248"/>
      <c r="K60" s="249">
        <f t="shared" si="2"/>
        <v>0</v>
      </c>
      <c r="L60" s="231">
        <f t="shared" si="3"/>
        <v>58</v>
      </c>
      <c r="M60" s="232">
        <f t="shared" si="4"/>
        <v>0.52</v>
      </c>
      <c r="N60" s="236">
        <f t="shared" si="5"/>
        <v>30.16</v>
      </c>
    </row>
    <row r="61" spans="1:14" ht="14.25">
      <c r="A61" s="229" t="s">
        <v>68</v>
      </c>
      <c r="B61" s="230" t="s">
        <v>32</v>
      </c>
      <c r="C61" s="231">
        <f>'Almoxarifado-Janeiro_2021'!L61</f>
        <v>1</v>
      </c>
      <c r="D61" s="232">
        <f t="shared" si="0"/>
        <v>18.2</v>
      </c>
      <c r="E61" s="233">
        <f>'Almoxarifado-Janeiro_2021'!N61</f>
        <v>18.2</v>
      </c>
      <c r="F61" s="234"/>
      <c r="G61" s="235"/>
      <c r="H61" s="232">
        <f t="shared" si="1"/>
        <v>0</v>
      </c>
      <c r="I61" s="247"/>
      <c r="J61" s="248"/>
      <c r="K61" s="249">
        <f t="shared" si="2"/>
        <v>0</v>
      </c>
      <c r="L61" s="231">
        <f t="shared" si="3"/>
        <v>1</v>
      </c>
      <c r="M61" s="232">
        <f t="shared" si="4"/>
        <v>18.2</v>
      </c>
      <c r="N61" s="236">
        <f t="shared" si="5"/>
        <v>18.2</v>
      </c>
    </row>
    <row r="62" spans="1:14" ht="28.5">
      <c r="A62" s="229" t="s">
        <v>69</v>
      </c>
      <c r="B62" s="230" t="s">
        <v>18</v>
      </c>
      <c r="C62" s="231">
        <f>'Almoxarifado-Janeiro_2021'!L62</f>
        <v>5</v>
      </c>
      <c r="D62" s="232">
        <f t="shared" si="0"/>
        <v>2.8</v>
      </c>
      <c r="E62" s="233">
        <f>'Almoxarifado-Janeiro_2021'!N62</f>
        <v>14</v>
      </c>
      <c r="F62" s="234"/>
      <c r="G62" s="235"/>
      <c r="H62" s="232">
        <f t="shared" si="1"/>
        <v>0</v>
      </c>
      <c r="I62" s="247"/>
      <c r="J62" s="248"/>
      <c r="K62" s="249">
        <f t="shared" si="2"/>
        <v>0</v>
      </c>
      <c r="L62" s="231">
        <f t="shared" si="3"/>
        <v>5</v>
      </c>
      <c r="M62" s="232">
        <f t="shared" si="4"/>
        <v>2.8</v>
      </c>
      <c r="N62" s="236">
        <f t="shared" si="5"/>
        <v>14</v>
      </c>
    </row>
    <row r="63" spans="1:14" ht="15">
      <c r="A63" s="229" t="s">
        <v>70</v>
      </c>
      <c r="B63" s="230" t="s">
        <v>18</v>
      </c>
      <c r="C63" s="231">
        <f>'Almoxarifado-Janeiro_2021'!L63</f>
        <v>50</v>
      </c>
      <c r="D63" s="232">
        <f t="shared" si="0"/>
        <v>0.37</v>
      </c>
      <c r="E63" s="233">
        <f>'Almoxarifado-Janeiro_2021'!N63</f>
        <v>18.5</v>
      </c>
      <c r="F63" s="234"/>
      <c r="G63" s="235"/>
      <c r="H63" s="232">
        <f t="shared" si="1"/>
        <v>0</v>
      </c>
      <c r="I63" s="247"/>
      <c r="J63" s="248"/>
      <c r="K63" s="249">
        <f t="shared" si="2"/>
        <v>0</v>
      </c>
      <c r="L63" s="231">
        <f t="shared" si="3"/>
        <v>50</v>
      </c>
      <c r="M63" s="232">
        <f t="shared" si="4"/>
        <v>0.37</v>
      </c>
      <c r="N63" s="236">
        <f t="shared" si="5"/>
        <v>18.5</v>
      </c>
    </row>
    <row r="64" spans="1:14" ht="15">
      <c r="A64" s="229" t="s">
        <v>71</v>
      </c>
      <c r="B64" s="230" t="s">
        <v>72</v>
      </c>
      <c r="C64" s="231">
        <f>'Almoxarifado-Janeiro_2021'!L64</f>
        <v>4</v>
      </c>
      <c r="D64" s="232">
        <f t="shared" si="0"/>
        <v>3.87</v>
      </c>
      <c r="E64" s="233">
        <f>'Almoxarifado-Janeiro_2021'!N64</f>
        <v>15.48</v>
      </c>
      <c r="F64" s="234"/>
      <c r="G64" s="235"/>
      <c r="H64" s="232">
        <f t="shared" si="1"/>
        <v>0</v>
      </c>
      <c r="I64" s="247"/>
      <c r="J64" s="248"/>
      <c r="K64" s="249">
        <f t="shared" si="2"/>
        <v>0</v>
      </c>
      <c r="L64" s="231">
        <f t="shared" si="3"/>
        <v>4</v>
      </c>
      <c r="M64" s="232">
        <f t="shared" si="4"/>
        <v>3.87</v>
      </c>
      <c r="N64" s="236">
        <f t="shared" si="5"/>
        <v>15.48</v>
      </c>
    </row>
    <row r="65" spans="1:14" ht="15">
      <c r="A65" s="229" t="s">
        <v>73</v>
      </c>
      <c r="B65" s="230" t="s">
        <v>72</v>
      </c>
      <c r="C65" s="231">
        <f>'Almoxarifado-Janeiro_2021'!L65</f>
        <v>3</v>
      </c>
      <c r="D65" s="232">
        <f t="shared" si="0"/>
        <v>3.89</v>
      </c>
      <c r="E65" s="233">
        <f>'Almoxarifado-Janeiro_2021'!N65</f>
        <v>11.67</v>
      </c>
      <c r="F65" s="234"/>
      <c r="G65" s="235"/>
      <c r="H65" s="232">
        <f t="shared" si="1"/>
        <v>0</v>
      </c>
      <c r="I65" s="247"/>
      <c r="J65" s="248"/>
      <c r="K65" s="249">
        <f t="shared" si="2"/>
        <v>0</v>
      </c>
      <c r="L65" s="231">
        <f t="shared" si="3"/>
        <v>3</v>
      </c>
      <c r="M65" s="232">
        <f t="shared" si="4"/>
        <v>3.89</v>
      </c>
      <c r="N65" s="236">
        <f t="shared" si="5"/>
        <v>11.67</v>
      </c>
    </row>
    <row r="66" spans="1:14" ht="15">
      <c r="A66" s="229" t="s">
        <v>74</v>
      </c>
      <c r="B66" s="230" t="s">
        <v>72</v>
      </c>
      <c r="C66" s="231">
        <f>'Almoxarifado-Janeiro_2021'!L66</f>
        <v>4</v>
      </c>
      <c r="D66" s="232">
        <f t="shared" si="0"/>
        <v>3.29</v>
      </c>
      <c r="E66" s="233">
        <f>'Almoxarifado-Janeiro_2021'!N66</f>
        <v>13.16</v>
      </c>
      <c r="F66" s="234"/>
      <c r="G66" s="235"/>
      <c r="H66" s="232">
        <f t="shared" si="1"/>
        <v>0</v>
      </c>
      <c r="I66" s="247"/>
      <c r="J66" s="248"/>
      <c r="K66" s="249">
        <f t="shared" si="2"/>
        <v>0</v>
      </c>
      <c r="L66" s="231">
        <f t="shared" si="3"/>
        <v>4</v>
      </c>
      <c r="M66" s="232">
        <f t="shared" si="4"/>
        <v>3.29</v>
      </c>
      <c r="N66" s="236">
        <f t="shared" si="5"/>
        <v>13.16</v>
      </c>
    </row>
    <row r="67" spans="1:14" ht="15">
      <c r="A67" s="229" t="s">
        <v>75</v>
      </c>
      <c r="B67" s="230" t="s">
        <v>72</v>
      </c>
      <c r="C67" s="231">
        <f>'Almoxarifado-Janeiro_2021'!L67</f>
        <v>2</v>
      </c>
      <c r="D67" s="232">
        <f t="shared" si="0"/>
        <v>3.87</v>
      </c>
      <c r="E67" s="233">
        <f>'Almoxarifado-Janeiro_2021'!N67</f>
        <v>7.74</v>
      </c>
      <c r="F67" s="234"/>
      <c r="G67" s="235"/>
      <c r="H67" s="232">
        <f t="shared" si="1"/>
        <v>0</v>
      </c>
      <c r="I67" s="247"/>
      <c r="J67" s="248"/>
      <c r="K67" s="249">
        <f t="shared" si="2"/>
        <v>0</v>
      </c>
      <c r="L67" s="231">
        <f t="shared" si="3"/>
        <v>2</v>
      </c>
      <c r="M67" s="232">
        <f t="shared" si="4"/>
        <v>3.87</v>
      </c>
      <c r="N67" s="236">
        <f t="shared" si="5"/>
        <v>7.74</v>
      </c>
    </row>
    <row r="68" spans="1:14" ht="15">
      <c r="A68" s="229" t="s">
        <v>76</v>
      </c>
      <c r="B68" s="230" t="s">
        <v>72</v>
      </c>
      <c r="C68" s="231">
        <f>'Almoxarifado-Janeiro_2021'!L68</f>
        <v>4</v>
      </c>
      <c r="D68" s="232">
        <f t="shared" si="0"/>
        <v>14.9</v>
      </c>
      <c r="E68" s="233">
        <f>'Almoxarifado-Janeiro_2021'!N68</f>
        <v>59.6</v>
      </c>
      <c r="F68" s="234"/>
      <c r="G68" s="235"/>
      <c r="H68" s="232">
        <f t="shared" si="1"/>
        <v>0</v>
      </c>
      <c r="I68" s="247"/>
      <c r="J68" s="248"/>
      <c r="K68" s="249">
        <f t="shared" si="2"/>
        <v>0</v>
      </c>
      <c r="L68" s="231">
        <f t="shared" si="3"/>
        <v>4</v>
      </c>
      <c r="M68" s="232">
        <f t="shared" si="4"/>
        <v>14.9</v>
      </c>
      <c r="N68" s="236">
        <f t="shared" si="5"/>
        <v>59.6</v>
      </c>
    </row>
    <row r="69" spans="1:14" ht="15">
      <c r="A69" s="229" t="s">
        <v>77</v>
      </c>
      <c r="B69" s="230" t="s">
        <v>32</v>
      </c>
      <c r="C69" s="231">
        <f>'Almoxarifado-Janeiro_2021'!L69</f>
        <v>1</v>
      </c>
      <c r="D69" s="232">
        <f t="shared" si="0"/>
        <v>35.56</v>
      </c>
      <c r="E69" s="233">
        <f>'Almoxarifado-Janeiro_2021'!N69</f>
        <v>35.56</v>
      </c>
      <c r="F69" s="234"/>
      <c r="G69" s="235"/>
      <c r="H69" s="232">
        <f t="shared" si="1"/>
        <v>0</v>
      </c>
      <c r="I69" s="247"/>
      <c r="J69" s="248"/>
      <c r="K69" s="249">
        <f t="shared" si="2"/>
        <v>0</v>
      </c>
      <c r="L69" s="231">
        <f t="shared" si="3"/>
        <v>1</v>
      </c>
      <c r="M69" s="232">
        <f t="shared" si="4"/>
        <v>35.56</v>
      </c>
      <c r="N69" s="236">
        <f t="shared" si="5"/>
        <v>35.56</v>
      </c>
    </row>
    <row r="70" spans="1:14" ht="15">
      <c r="A70" s="229" t="s">
        <v>78</v>
      </c>
      <c r="B70" s="230" t="s">
        <v>32</v>
      </c>
      <c r="C70" s="231">
        <f>'Almoxarifado-Janeiro_2021'!L70</f>
        <v>23</v>
      </c>
      <c r="D70" s="232">
        <f t="shared" si="0"/>
        <v>2.94</v>
      </c>
      <c r="E70" s="233">
        <f>'Almoxarifado-Janeiro_2021'!N70</f>
        <v>67.62</v>
      </c>
      <c r="F70" s="234"/>
      <c r="G70" s="235"/>
      <c r="H70" s="232">
        <f t="shared" si="1"/>
        <v>0</v>
      </c>
      <c r="I70" s="247"/>
      <c r="J70" s="248"/>
      <c r="K70" s="249">
        <f t="shared" si="2"/>
        <v>0</v>
      </c>
      <c r="L70" s="231">
        <f t="shared" si="3"/>
        <v>23</v>
      </c>
      <c r="M70" s="232">
        <f t="shared" si="4"/>
        <v>2.94</v>
      </c>
      <c r="N70" s="236">
        <f t="shared" si="5"/>
        <v>67.62</v>
      </c>
    </row>
    <row r="71" spans="1:14" ht="15">
      <c r="A71" s="229" t="s">
        <v>79</v>
      </c>
      <c r="B71" s="230" t="s">
        <v>18</v>
      </c>
      <c r="C71" s="231">
        <f>'Almoxarifado-Janeiro_2021'!L71</f>
        <v>6</v>
      </c>
      <c r="D71" s="232">
        <f t="shared" si="0"/>
        <v>23.7</v>
      </c>
      <c r="E71" s="233">
        <f>'Almoxarifado-Janeiro_2021'!N71</f>
        <v>142.2</v>
      </c>
      <c r="F71" s="234"/>
      <c r="G71" s="235"/>
      <c r="H71" s="232">
        <f t="shared" si="1"/>
        <v>0</v>
      </c>
      <c r="I71" s="247"/>
      <c r="J71" s="248"/>
      <c r="K71" s="249">
        <f t="shared" si="2"/>
        <v>0</v>
      </c>
      <c r="L71" s="231">
        <f t="shared" si="3"/>
        <v>6</v>
      </c>
      <c r="M71" s="232">
        <f t="shared" si="4"/>
        <v>23.7</v>
      </c>
      <c r="N71" s="236">
        <f t="shared" si="5"/>
        <v>142.2</v>
      </c>
    </row>
    <row r="72" spans="1:14" ht="15">
      <c r="A72" s="229" t="s">
        <v>80</v>
      </c>
      <c r="B72" s="230" t="s">
        <v>18</v>
      </c>
      <c r="C72" s="231">
        <f>'Almoxarifado-Janeiro_2021'!L72</f>
        <v>4</v>
      </c>
      <c r="D72" s="232">
        <f t="shared" si="0"/>
        <v>34.85</v>
      </c>
      <c r="E72" s="233">
        <f>'Almoxarifado-Janeiro_2021'!N72</f>
        <v>139.4</v>
      </c>
      <c r="F72" s="234"/>
      <c r="G72" s="235"/>
      <c r="H72" s="232">
        <f t="shared" si="1"/>
        <v>0</v>
      </c>
      <c r="I72" s="258">
        <v>1</v>
      </c>
      <c r="J72" s="259">
        <f>D72</f>
        <v>34.85</v>
      </c>
      <c r="K72" s="249">
        <f t="shared" si="2"/>
        <v>34.85</v>
      </c>
      <c r="L72" s="231">
        <f t="shared" si="3"/>
        <v>3</v>
      </c>
      <c r="M72" s="232">
        <f t="shared" si="4"/>
        <v>34.85</v>
      </c>
      <c r="N72" s="236">
        <f t="shared" si="5"/>
        <v>104.55000000000001</v>
      </c>
    </row>
    <row r="73" spans="1:14" ht="15">
      <c r="A73" s="229" t="s">
        <v>81</v>
      </c>
      <c r="B73" s="230" t="s">
        <v>72</v>
      </c>
      <c r="C73" s="231">
        <f>'Almoxarifado-Janeiro_2021'!L73</f>
        <v>1</v>
      </c>
      <c r="D73" s="232">
        <f t="shared" si="0"/>
        <v>5.73</v>
      </c>
      <c r="E73" s="233">
        <f>'Almoxarifado-Janeiro_2021'!N73</f>
        <v>5.73</v>
      </c>
      <c r="F73" s="234"/>
      <c r="G73" s="235"/>
      <c r="H73" s="232">
        <f t="shared" si="1"/>
        <v>0</v>
      </c>
      <c r="I73" s="247"/>
      <c r="J73" s="248"/>
      <c r="K73" s="249">
        <f t="shared" si="2"/>
        <v>0</v>
      </c>
      <c r="L73" s="231">
        <f t="shared" si="3"/>
        <v>1</v>
      </c>
      <c r="M73" s="232">
        <f t="shared" si="4"/>
        <v>5.73</v>
      </c>
      <c r="N73" s="236">
        <f t="shared" si="5"/>
        <v>5.73</v>
      </c>
    </row>
    <row r="74" spans="1:14" ht="15">
      <c r="A74" s="229" t="s">
        <v>82</v>
      </c>
      <c r="B74" s="230" t="s">
        <v>18</v>
      </c>
      <c r="C74" s="231">
        <f>'Almoxarifado-Janeiro_2021'!L74</f>
        <v>15</v>
      </c>
      <c r="D74" s="232">
        <f t="shared" si="0"/>
        <v>6.1</v>
      </c>
      <c r="E74" s="233">
        <f>'Almoxarifado-Janeiro_2021'!N74</f>
        <v>91.5</v>
      </c>
      <c r="F74" s="234"/>
      <c r="G74" s="235"/>
      <c r="H74" s="232">
        <f t="shared" si="1"/>
        <v>0</v>
      </c>
      <c r="I74" s="247"/>
      <c r="J74" s="248"/>
      <c r="K74" s="249">
        <f t="shared" si="2"/>
        <v>0</v>
      </c>
      <c r="L74" s="231">
        <f t="shared" si="3"/>
        <v>15</v>
      </c>
      <c r="M74" s="232">
        <f t="shared" si="4"/>
        <v>6.1</v>
      </c>
      <c r="N74" s="236">
        <f t="shared" si="5"/>
        <v>91.5</v>
      </c>
    </row>
    <row r="75" spans="1:14" ht="15">
      <c r="A75" s="229" t="s">
        <v>83</v>
      </c>
      <c r="B75" s="230" t="s">
        <v>18</v>
      </c>
      <c r="C75" s="231">
        <f>'Almoxarifado-Janeiro_2021'!L75</f>
        <v>25</v>
      </c>
      <c r="D75" s="232">
        <f t="shared" si="0"/>
        <v>6.1</v>
      </c>
      <c r="E75" s="233">
        <f>'Almoxarifado-Janeiro_2021'!N75</f>
        <v>152.5</v>
      </c>
      <c r="F75" s="234"/>
      <c r="G75" s="235"/>
      <c r="H75" s="232">
        <f t="shared" si="1"/>
        <v>0</v>
      </c>
      <c r="I75" s="247"/>
      <c r="J75" s="248"/>
      <c r="K75" s="249">
        <f t="shared" si="2"/>
        <v>0</v>
      </c>
      <c r="L75" s="231">
        <f t="shared" si="3"/>
        <v>25</v>
      </c>
      <c r="M75" s="232">
        <f t="shared" si="4"/>
        <v>6.1</v>
      </c>
      <c r="N75" s="236">
        <f t="shared" si="5"/>
        <v>152.5</v>
      </c>
    </row>
    <row r="76" spans="1:14" ht="15">
      <c r="A76" s="229" t="s">
        <v>84</v>
      </c>
      <c r="B76" s="230" t="s">
        <v>18</v>
      </c>
      <c r="C76" s="231">
        <f>'Almoxarifado-Janeiro_2021'!L76</f>
        <v>39</v>
      </c>
      <c r="D76" s="232">
        <f t="shared" si="0"/>
        <v>2.36</v>
      </c>
      <c r="E76" s="233">
        <f>'Almoxarifado-Janeiro_2021'!N76</f>
        <v>91.98</v>
      </c>
      <c r="F76" s="234"/>
      <c r="G76" s="235"/>
      <c r="H76" s="232">
        <f t="shared" si="1"/>
        <v>0</v>
      </c>
      <c r="I76" s="247"/>
      <c r="J76" s="248"/>
      <c r="K76" s="249">
        <f t="shared" si="2"/>
        <v>0</v>
      </c>
      <c r="L76" s="231">
        <f t="shared" si="3"/>
        <v>39</v>
      </c>
      <c r="M76" s="232">
        <f t="shared" si="4"/>
        <v>2.36</v>
      </c>
      <c r="N76" s="236">
        <f t="shared" si="5"/>
        <v>91.98</v>
      </c>
    </row>
    <row r="77" spans="1:14" ht="15">
      <c r="A77" s="229" t="s">
        <v>85</v>
      </c>
      <c r="B77" s="230" t="s">
        <v>18</v>
      </c>
      <c r="C77" s="231">
        <f>'Almoxarifado-Janeiro_2021'!L77</f>
        <v>20</v>
      </c>
      <c r="D77" s="232">
        <f aca="true" t="shared" si="6" ref="D77:D85">_xlfn.IFERROR(ROUND(E77/C77,2),"-")</f>
        <v>1.75</v>
      </c>
      <c r="E77" s="233">
        <f>'Almoxarifado-Janeiro_2021'!N77</f>
        <v>35</v>
      </c>
      <c r="F77" s="234"/>
      <c r="G77" s="235"/>
      <c r="H77" s="232">
        <f t="shared" si="1"/>
        <v>0</v>
      </c>
      <c r="I77" s="247"/>
      <c r="J77" s="248"/>
      <c r="K77" s="249">
        <f t="shared" si="2"/>
        <v>0</v>
      </c>
      <c r="L77" s="231">
        <f t="shared" si="3"/>
        <v>20</v>
      </c>
      <c r="M77" s="232">
        <f aca="true" t="shared" si="7" ref="M77:M85">_xlfn.IFERROR(ROUND(N77/L77,2),"-")</f>
        <v>1.75</v>
      </c>
      <c r="N77" s="236">
        <f t="shared" si="5"/>
        <v>35</v>
      </c>
    </row>
    <row r="78" spans="1:14" ht="15">
      <c r="A78" s="229" t="s">
        <v>86</v>
      </c>
      <c r="B78" s="230" t="s">
        <v>18</v>
      </c>
      <c r="C78" s="231">
        <f>'Almoxarifado-Janeiro_2021'!L78</f>
        <v>50</v>
      </c>
      <c r="D78" s="232">
        <f t="shared" si="6"/>
        <v>0.73</v>
      </c>
      <c r="E78" s="233">
        <f>'Almoxarifado-Janeiro_2021'!N78</f>
        <v>36.5</v>
      </c>
      <c r="F78" s="234"/>
      <c r="G78" s="235"/>
      <c r="H78" s="232">
        <f t="shared" si="1"/>
        <v>0</v>
      </c>
      <c r="I78" s="247"/>
      <c r="J78" s="248"/>
      <c r="K78" s="249">
        <f t="shared" si="2"/>
        <v>0</v>
      </c>
      <c r="L78" s="231">
        <f t="shared" si="3"/>
        <v>50</v>
      </c>
      <c r="M78" s="232">
        <f t="shared" si="7"/>
        <v>0.73</v>
      </c>
      <c r="N78" s="236">
        <f t="shared" si="5"/>
        <v>36.5</v>
      </c>
    </row>
    <row r="79" spans="1:14" ht="15">
      <c r="A79" s="229" t="s">
        <v>87</v>
      </c>
      <c r="B79" s="230" t="s">
        <v>18</v>
      </c>
      <c r="C79" s="231">
        <f>'Almoxarifado-Janeiro_2021'!L79</f>
        <v>2</v>
      </c>
      <c r="D79" s="232">
        <f t="shared" si="6"/>
        <v>35.5</v>
      </c>
      <c r="E79" s="233">
        <f>'Almoxarifado-Janeiro_2021'!N79</f>
        <v>71</v>
      </c>
      <c r="F79" s="234"/>
      <c r="G79" s="235"/>
      <c r="H79" s="232">
        <f t="shared" si="1"/>
        <v>0</v>
      </c>
      <c r="I79" s="247"/>
      <c r="J79" s="248"/>
      <c r="K79" s="249">
        <f t="shared" si="2"/>
        <v>0</v>
      </c>
      <c r="L79" s="231">
        <f t="shared" si="3"/>
        <v>2</v>
      </c>
      <c r="M79" s="232">
        <f t="shared" si="7"/>
        <v>35.5</v>
      </c>
      <c r="N79" s="236">
        <f t="shared" si="5"/>
        <v>71</v>
      </c>
    </row>
    <row r="80" spans="1:14" ht="15">
      <c r="A80" s="229" t="s">
        <v>88</v>
      </c>
      <c r="B80" s="230" t="s">
        <v>18</v>
      </c>
      <c r="C80" s="231">
        <f>'Almoxarifado-Janeiro_2021'!L80</f>
        <v>5</v>
      </c>
      <c r="D80" s="232">
        <f t="shared" si="6"/>
        <v>0.7</v>
      </c>
      <c r="E80" s="233">
        <f>'Almoxarifado-Janeiro_2021'!N80</f>
        <v>3.5</v>
      </c>
      <c r="F80" s="234"/>
      <c r="G80" s="235"/>
      <c r="H80" s="232">
        <f t="shared" si="1"/>
        <v>0</v>
      </c>
      <c r="I80" s="247"/>
      <c r="J80" s="248"/>
      <c r="K80" s="249">
        <f t="shared" si="2"/>
        <v>0</v>
      </c>
      <c r="L80" s="231">
        <f t="shared" si="3"/>
        <v>5</v>
      </c>
      <c r="M80" s="232">
        <f t="shared" si="7"/>
        <v>0.7</v>
      </c>
      <c r="N80" s="236">
        <f t="shared" si="5"/>
        <v>3.5</v>
      </c>
    </row>
    <row r="81" spans="1:14" ht="15">
      <c r="A81" s="229" t="s">
        <v>89</v>
      </c>
      <c r="B81" s="230" t="s">
        <v>18</v>
      </c>
      <c r="C81" s="231">
        <f>'Almoxarifado-Janeiro_2021'!L81</f>
        <v>9</v>
      </c>
      <c r="D81" s="232">
        <f t="shared" si="6"/>
        <v>10.9</v>
      </c>
      <c r="E81" s="233">
        <f>'Almoxarifado-Janeiro_2021'!N81</f>
        <v>98.1</v>
      </c>
      <c r="F81" s="234"/>
      <c r="G81" s="235"/>
      <c r="H81" s="232">
        <f t="shared" si="1"/>
        <v>0</v>
      </c>
      <c r="I81" s="247"/>
      <c r="J81" s="248"/>
      <c r="K81" s="249">
        <f t="shared" si="2"/>
        <v>0</v>
      </c>
      <c r="L81" s="231">
        <f t="shared" si="3"/>
        <v>9</v>
      </c>
      <c r="M81" s="232">
        <f t="shared" si="7"/>
        <v>10.9</v>
      </c>
      <c r="N81" s="236">
        <f t="shared" si="5"/>
        <v>98.1</v>
      </c>
    </row>
    <row r="82" spans="1:14" ht="15">
      <c r="A82" s="229" t="s">
        <v>90</v>
      </c>
      <c r="B82" s="230" t="s">
        <v>18</v>
      </c>
      <c r="C82" s="231">
        <f>'Almoxarifado-Janeiro_2021'!L82</f>
        <v>0</v>
      </c>
      <c r="D82" s="232" t="str">
        <f t="shared" si="6"/>
        <v>-</v>
      </c>
      <c r="E82" s="233">
        <f>'Almoxarifado-Janeiro_2021'!N82</f>
        <v>0</v>
      </c>
      <c r="F82" s="234"/>
      <c r="G82" s="235"/>
      <c r="H82" s="232">
        <f t="shared" si="1"/>
        <v>0</v>
      </c>
      <c r="I82" s="247"/>
      <c r="J82" s="248"/>
      <c r="K82" s="249">
        <f t="shared" si="2"/>
        <v>0</v>
      </c>
      <c r="L82" s="231">
        <f t="shared" si="3"/>
        <v>0</v>
      </c>
      <c r="M82" s="232" t="str">
        <f t="shared" si="7"/>
        <v>-</v>
      </c>
      <c r="N82" s="236">
        <f t="shared" si="5"/>
        <v>0</v>
      </c>
    </row>
    <row r="83" spans="1:14" ht="15">
      <c r="A83" s="229" t="s">
        <v>91</v>
      </c>
      <c r="B83" s="230" t="s">
        <v>18</v>
      </c>
      <c r="C83" s="231">
        <f>'Almoxarifado-Janeiro_2021'!L83</f>
        <v>1</v>
      </c>
      <c r="D83" s="232">
        <f t="shared" si="6"/>
        <v>31.5</v>
      </c>
      <c r="E83" s="233">
        <f>'Almoxarifado-Janeiro_2021'!N83</f>
        <v>31.5</v>
      </c>
      <c r="F83" s="234"/>
      <c r="G83" s="235"/>
      <c r="H83" s="232">
        <f t="shared" si="1"/>
        <v>0</v>
      </c>
      <c r="I83" s="247"/>
      <c r="J83" s="248"/>
      <c r="K83" s="249">
        <f t="shared" si="2"/>
        <v>0</v>
      </c>
      <c r="L83" s="231">
        <f t="shared" si="3"/>
        <v>1</v>
      </c>
      <c r="M83" s="232">
        <f t="shared" si="7"/>
        <v>31.5</v>
      </c>
      <c r="N83" s="236">
        <f t="shared" si="5"/>
        <v>31.5</v>
      </c>
    </row>
    <row r="84" spans="1:14" ht="15">
      <c r="A84" s="229" t="s">
        <v>92</v>
      </c>
      <c r="B84" s="230" t="s">
        <v>18</v>
      </c>
      <c r="C84" s="231">
        <f>'Almoxarifado-Janeiro_2021'!L84</f>
        <v>5</v>
      </c>
      <c r="D84" s="232">
        <f t="shared" si="6"/>
        <v>0.91</v>
      </c>
      <c r="E84" s="233">
        <f>'Almoxarifado-Janeiro_2021'!N84</f>
        <v>4.55</v>
      </c>
      <c r="F84" s="234"/>
      <c r="G84" s="235"/>
      <c r="H84" s="232">
        <f t="shared" si="1"/>
        <v>0</v>
      </c>
      <c r="I84" s="247"/>
      <c r="J84" s="248"/>
      <c r="K84" s="249">
        <f t="shared" si="2"/>
        <v>0</v>
      </c>
      <c r="L84" s="231">
        <f t="shared" si="3"/>
        <v>5</v>
      </c>
      <c r="M84" s="232">
        <f t="shared" si="7"/>
        <v>0.91</v>
      </c>
      <c r="N84" s="236">
        <f t="shared" si="5"/>
        <v>4.55</v>
      </c>
    </row>
    <row r="85" spans="1:14" ht="15.75">
      <c r="A85" s="229" t="s">
        <v>93</v>
      </c>
      <c r="B85" s="230" t="s">
        <v>72</v>
      </c>
      <c r="C85" s="231">
        <f>'Almoxarifado-Janeiro_2021'!L85</f>
        <v>2</v>
      </c>
      <c r="D85" s="232">
        <f t="shared" si="6"/>
        <v>2.28</v>
      </c>
      <c r="E85" s="233">
        <f>'Almoxarifado-Janeiro_2021'!N85</f>
        <v>4.56</v>
      </c>
      <c r="F85" s="234"/>
      <c r="G85" s="235"/>
      <c r="H85" s="232">
        <f t="shared" si="1"/>
        <v>0</v>
      </c>
      <c r="I85" s="247"/>
      <c r="J85" s="248"/>
      <c r="K85" s="249">
        <f t="shared" si="2"/>
        <v>0</v>
      </c>
      <c r="L85" s="231">
        <f t="shared" si="3"/>
        <v>2</v>
      </c>
      <c r="M85" s="232">
        <f t="shared" si="7"/>
        <v>2.28</v>
      </c>
      <c r="N85" s="236">
        <f t="shared" si="5"/>
        <v>4.56</v>
      </c>
    </row>
    <row r="86" spans="1:14" ht="15.75">
      <c r="A86" s="177" t="s">
        <v>94</v>
      </c>
      <c r="B86" s="65"/>
      <c r="C86" s="66"/>
      <c r="D86" s="65"/>
      <c r="E86" s="64">
        <f>SUM(E13:E85)</f>
        <v>4068.5599999999995</v>
      </c>
      <c r="F86" s="66"/>
      <c r="G86" s="66"/>
      <c r="H86" s="272">
        <f>SUM(H13:H85)</f>
        <v>0</v>
      </c>
      <c r="I86" s="66"/>
      <c r="J86" s="66"/>
      <c r="K86" s="272">
        <f>SUM(K13:K85)</f>
        <v>34.85</v>
      </c>
      <c r="L86" s="66"/>
      <c r="M86" s="66"/>
      <c r="N86" s="64">
        <f>SUM(N13:N85)</f>
        <v>4033.7099999999996</v>
      </c>
    </row>
    <row r="87" spans="2:14" ht="15">
      <c r="B87" s="65"/>
      <c r="C87" s="66"/>
      <c r="D87" s="65"/>
      <c r="E87" s="66"/>
      <c r="F87" s="68"/>
      <c r="G87" s="69"/>
      <c r="H87" s="70"/>
      <c r="I87" s="68"/>
      <c r="J87" s="98"/>
      <c r="K87" s="98"/>
      <c r="L87" s="98"/>
      <c r="M87" s="98"/>
      <c r="N87" s="69"/>
    </row>
    <row r="88" spans="2:14" ht="15.75">
      <c r="B88" s="65"/>
      <c r="C88" s="66"/>
      <c r="D88" s="65"/>
      <c r="E88" s="66"/>
      <c r="F88" s="68"/>
      <c r="G88" s="69"/>
      <c r="H88" s="70"/>
      <c r="I88" s="68"/>
      <c r="J88" s="98"/>
      <c r="K88" s="243" t="s">
        <v>15</v>
      </c>
      <c r="L88" s="243"/>
      <c r="M88" s="243"/>
      <c r="N88" s="243"/>
    </row>
    <row r="89" spans="1:14" ht="15.75">
      <c r="A89" s="221" t="s">
        <v>95</v>
      </c>
      <c r="B89" s="222"/>
      <c r="C89" s="250"/>
      <c r="D89" s="222"/>
      <c r="E89" s="250"/>
      <c r="F89" s="226"/>
      <c r="G89" s="227"/>
      <c r="H89" s="228"/>
      <c r="I89" s="226"/>
      <c r="J89" s="244"/>
      <c r="K89" s="245">
        <v>5753</v>
      </c>
      <c r="L89" s="256"/>
      <c r="M89" s="257"/>
      <c r="N89" s="245">
        <v>346</v>
      </c>
    </row>
    <row r="90" spans="1:14" ht="15">
      <c r="A90" s="229" t="s">
        <v>96</v>
      </c>
      <c r="B90" s="230" t="s">
        <v>72</v>
      </c>
      <c r="C90" s="231">
        <f>'Almoxarifado-Janeiro_2021'!L90</f>
        <v>22</v>
      </c>
      <c r="D90" s="232">
        <f>_xlfn.IFERROR(ROUND(E90/C90,2),"-")</f>
        <v>8.02</v>
      </c>
      <c r="E90" s="233">
        <f>'Almoxarifado-Janeiro_2021'!N90</f>
        <v>176.46567084078703</v>
      </c>
      <c r="F90" s="234"/>
      <c r="G90" s="235"/>
      <c r="H90" s="236">
        <f>F90*G90</f>
        <v>0</v>
      </c>
      <c r="I90" s="258">
        <v>2</v>
      </c>
      <c r="J90" s="259">
        <f>D90</f>
        <v>8.02</v>
      </c>
      <c r="K90" s="249">
        <f>I90*J90</f>
        <v>16.04</v>
      </c>
      <c r="L90" s="231">
        <f>C90+F90-I90</f>
        <v>20</v>
      </c>
      <c r="M90" s="232">
        <f>_xlfn.IFERROR(ROUND(N90/L90,2),"-")</f>
        <v>8.02</v>
      </c>
      <c r="N90" s="236">
        <f>E90+H90-K90</f>
        <v>160.42567084078703</v>
      </c>
    </row>
    <row r="91" spans="1:14" ht="15">
      <c r="A91" s="229" t="s">
        <v>97</v>
      </c>
      <c r="B91" s="230" t="s">
        <v>72</v>
      </c>
      <c r="C91" s="231">
        <f>'Almoxarifado-Janeiro_2021'!L91</f>
        <v>0</v>
      </c>
      <c r="D91" s="232" t="str">
        <f>_xlfn.IFERROR(ROUND(E91/C91,2),"-")</f>
        <v>-</v>
      </c>
      <c r="E91" s="233">
        <f>'Almoxarifado-Janeiro_2021'!N91</f>
        <v>0</v>
      </c>
      <c r="F91" s="234"/>
      <c r="G91" s="235"/>
      <c r="H91" s="232">
        <f>F91*G91</f>
        <v>0</v>
      </c>
      <c r="I91" s="258"/>
      <c r="J91" s="259"/>
      <c r="K91" s="249">
        <f>I91*J91</f>
        <v>0</v>
      </c>
      <c r="L91" s="231">
        <f>C91+F91-I91</f>
        <v>0</v>
      </c>
      <c r="M91" s="232" t="str">
        <f>_xlfn.IFERROR(ROUND(N91/L91,2),"-")</f>
        <v>-</v>
      </c>
      <c r="N91" s="236">
        <f>E91+H91-K91</f>
        <v>0</v>
      </c>
    </row>
    <row r="92" spans="1:14" ht="15.75">
      <c r="A92" s="229" t="s">
        <v>97</v>
      </c>
      <c r="B92" s="230" t="s">
        <v>72</v>
      </c>
      <c r="C92" s="231">
        <f>'Almoxarifado-Janeiro_2021'!L92</f>
        <v>171</v>
      </c>
      <c r="D92" s="232">
        <f>_xlfn.IFERROR(ROUND(E92/C92,2),"-")</f>
        <v>4.48</v>
      </c>
      <c r="E92" s="233">
        <f>'Almoxarifado-Janeiro_2021'!N92</f>
        <v>766.08</v>
      </c>
      <c r="F92" s="234"/>
      <c r="G92" s="235"/>
      <c r="H92" s="232">
        <f>F92*G92</f>
        <v>0</v>
      </c>
      <c r="I92" s="258">
        <v>19</v>
      </c>
      <c r="J92" s="259">
        <f>D92</f>
        <v>4.48</v>
      </c>
      <c r="K92" s="249">
        <f>I92*J92</f>
        <v>85.12</v>
      </c>
      <c r="L92" s="231">
        <f>C92+F92-I92</f>
        <v>152</v>
      </c>
      <c r="M92" s="232">
        <f>_xlfn.IFERROR(ROUND(N92/L92,2),"-")</f>
        <v>4.48</v>
      </c>
      <c r="N92" s="236">
        <f>E92+H92-K92</f>
        <v>680.96</v>
      </c>
    </row>
    <row r="93" spans="1:14" ht="15.75">
      <c r="A93" s="177" t="s">
        <v>98</v>
      </c>
      <c r="B93" s="65"/>
      <c r="C93" s="66"/>
      <c r="D93" s="65"/>
      <c r="E93" s="64">
        <f>SUM(E90:E92)</f>
        <v>942.5456708407871</v>
      </c>
      <c r="F93" s="66"/>
      <c r="G93" s="66"/>
      <c r="H93" s="272">
        <f>SUM(H90:H92)</f>
        <v>0</v>
      </c>
      <c r="I93" s="66"/>
      <c r="J93" s="66"/>
      <c r="K93" s="272">
        <f>SUM(K90:K92)</f>
        <v>101.16</v>
      </c>
      <c r="L93" s="66"/>
      <c r="M93" s="66"/>
      <c r="N93" s="272">
        <f>SUM(N90:N92)</f>
        <v>841.385670840787</v>
      </c>
    </row>
    <row r="94" spans="2:14" ht="15">
      <c r="B94" s="1"/>
      <c r="C94" s="68"/>
      <c r="D94" s="76"/>
      <c r="E94" s="68"/>
      <c r="F94" s="68"/>
      <c r="G94" s="69"/>
      <c r="H94" s="70"/>
      <c r="I94" s="68"/>
      <c r="J94" s="69"/>
      <c r="K94" s="69"/>
      <c r="L94" s="66"/>
      <c r="M94" s="69"/>
      <c r="N94" s="69"/>
    </row>
    <row r="95" spans="1:14" ht="15">
      <c r="A95" s="273" t="s">
        <v>99</v>
      </c>
      <c r="B95" s="1"/>
      <c r="C95" s="68"/>
      <c r="D95" s="76"/>
      <c r="F95" s="68"/>
      <c r="G95" s="69"/>
      <c r="H95" s="70"/>
      <c r="I95" s="68"/>
      <c r="J95" s="98"/>
      <c r="K95" s="98"/>
      <c r="L95" s="98"/>
      <c r="M95" s="98"/>
      <c r="N95" s="69"/>
    </row>
    <row r="96" spans="2:14" ht="15.75">
      <c r="B96" s="1"/>
      <c r="C96" s="68"/>
      <c r="D96" s="76"/>
      <c r="E96" s="68"/>
      <c r="F96" s="68"/>
      <c r="G96" s="69"/>
      <c r="H96" s="70"/>
      <c r="I96" s="68"/>
      <c r="J96" s="98"/>
      <c r="K96" s="243" t="s">
        <v>15</v>
      </c>
      <c r="L96" s="243"/>
      <c r="M96" s="243"/>
      <c r="N96" s="243"/>
    </row>
    <row r="97" spans="1:14" ht="15.75">
      <c r="A97" s="221" t="s">
        <v>100</v>
      </c>
      <c r="B97" s="222"/>
      <c r="C97" s="250"/>
      <c r="D97" s="222"/>
      <c r="E97" s="250"/>
      <c r="F97" s="226"/>
      <c r="G97" s="227"/>
      <c r="H97" s="228"/>
      <c r="I97" s="226"/>
      <c r="J97" s="244"/>
      <c r="K97" s="245">
        <v>5766</v>
      </c>
      <c r="L97" s="256"/>
      <c r="M97" s="257"/>
      <c r="N97" s="245">
        <v>343</v>
      </c>
    </row>
    <row r="98" spans="1:14" ht="15">
      <c r="A98" s="229" t="s">
        <v>101</v>
      </c>
      <c r="B98" s="230" t="s">
        <v>18</v>
      </c>
      <c r="C98" s="231">
        <f>'Almoxarifado-Janeiro_2021'!L98</f>
        <v>38</v>
      </c>
      <c r="D98" s="232">
        <f aca="true" t="shared" si="8" ref="D98:D103">_xlfn.IFERROR(ROUND(E98/C98,2),"-")</f>
        <v>2.17</v>
      </c>
      <c r="E98" s="233">
        <f>'Almoxarifado-Janeiro_2021'!N98</f>
        <v>82.46</v>
      </c>
      <c r="F98" s="234"/>
      <c r="G98" s="235"/>
      <c r="H98" s="236">
        <f aca="true" t="shared" si="9" ref="H98:H103">F98*G98</f>
        <v>0</v>
      </c>
      <c r="I98" s="258">
        <v>8</v>
      </c>
      <c r="J98" s="259">
        <f>D98</f>
        <v>2.17</v>
      </c>
      <c r="K98" s="249">
        <f aca="true" t="shared" si="10" ref="K98:K103">I98*J98</f>
        <v>17.36</v>
      </c>
      <c r="L98" s="231">
        <f aca="true" t="shared" si="11" ref="L98:L103">C98+F98-I98</f>
        <v>30</v>
      </c>
      <c r="M98" s="232">
        <f aca="true" t="shared" si="12" ref="M98:M103">_xlfn.IFERROR(ROUND(N98/L98,2),"-")</f>
        <v>2.17</v>
      </c>
      <c r="N98" s="236">
        <f aca="true" t="shared" si="13" ref="N98:N103">E98+H98-K98</f>
        <v>65.1</v>
      </c>
    </row>
    <row r="99" spans="1:14" ht="15">
      <c r="A99" s="229" t="s">
        <v>103</v>
      </c>
      <c r="B99" s="230" t="s">
        <v>72</v>
      </c>
      <c r="C99" s="231">
        <f>'Almoxarifado-Janeiro_2021'!L99</f>
        <v>75</v>
      </c>
      <c r="D99" s="232">
        <f t="shared" si="8"/>
        <v>3.48</v>
      </c>
      <c r="E99" s="233">
        <f>'Almoxarifado-Janeiro_2021'!N99</f>
        <v>261</v>
      </c>
      <c r="F99" s="234"/>
      <c r="G99" s="235"/>
      <c r="H99" s="236">
        <f t="shared" si="9"/>
        <v>0</v>
      </c>
      <c r="I99" s="258">
        <v>3</v>
      </c>
      <c r="J99" s="259">
        <f>D99</f>
        <v>3.48</v>
      </c>
      <c r="K99" s="249">
        <f t="shared" si="10"/>
        <v>10.44</v>
      </c>
      <c r="L99" s="231">
        <f t="shared" si="11"/>
        <v>72</v>
      </c>
      <c r="M99" s="232">
        <f t="shared" si="12"/>
        <v>3.48</v>
      </c>
      <c r="N99" s="236">
        <f t="shared" si="13"/>
        <v>250.56</v>
      </c>
    </row>
    <row r="100" spans="1:14" ht="14.25">
      <c r="A100" s="229" t="s">
        <v>104</v>
      </c>
      <c r="B100" s="230" t="s">
        <v>72</v>
      </c>
      <c r="C100" s="231">
        <f>'Almoxarifado-Janeiro_2021'!L100</f>
        <v>20</v>
      </c>
      <c r="D100" s="232">
        <f t="shared" si="8"/>
        <v>0.96</v>
      </c>
      <c r="E100" s="233">
        <f>'Almoxarifado-Janeiro_2021'!N100</f>
        <v>19.199999999999996</v>
      </c>
      <c r="F100" s="234"/>
      <c r="G100" s="235"/>
      <c r="H100" s="236">
        <f t="shared" si="9"/>
        <v>0</v>
      </c>
      <c r="I100" s="258">
        <v>1</v>
      </c>
      <c r="J100" s="259">
        <f>D100</f>
        <v>0.96</v>
      </c>
      <c r="K100" s="249">
        <f t="shared" si="10"/>
        <v>0.96</v>
      </c>
      <c r="L100" s="231">
        <f t="shared" si="11"/>
        <v>19</v>
      </c>
      <c r="M100" s="232">
        <f t="shared" si="12"/>
        <v>0.96</v>
      </c>
      <c r="N100" s="236">
        <f t="shared" si="13"/>
        <v>18.239999999999995</v>
      </c>
    </row>
    <row r="101" spans="1:14" ht="28.5">
      <c r="A101" s="229" t="s">
        <v>105</v>
      </c>
      <c r="B101" s="230" t="s">
        <v>18</v>
      </c>
      <c r="C101" s="231">
        <f>'Almoxarifado-Janeiro_2021'!L101</f>
        <v>4</v>
      </c>
      <c r="D101" s="232">
        <f t="shared" si="8"/>
        <v>16.95</v>
      </c>
      <c r="E101" s="233">
        <f>'Almoxarifado-Janeiro_2021'!N101</f>
        <v>67.8</v>
      </c>
      <c r="F101" s="234"/>
      <c r="G101" s="235"/>
      <c r="H101" s="236">
        <f t="shared" si="9"/>
        <v>0</v>
      </c>
      <c r="I101" s="247"/>
      <c r="J101" s="248"/>
      <c r="K101" s="249">
        <f t="shared" si="10"/>
        <v>0</v>
      </c>
      <c r="L101" s="231">
        <f t="shared" si="11"/>
        <v>4</v>
      </c>
      <c r="M101" s="232">
        <f t="shared" si="12"/>
        <v>16.95</v>
      </c>
      <c r="N101" s="236">
        <f t="shared" si="13"/>
        <v>67.8</v>
      </c>
    </row>
    <row r="102" spans="1:14" ht="28.5">
      <c r="A102" s="229" t="s">
        <v>106</v>
      </c>
      <c r="B102" s="230" t="s">
        <v>18</v>
      </c>
      <c r="C102" s="231">
        <f>'Almoxarifado-Janeiro_2021'!L102</f>
        <v>1</v>
      </c>
      <c r="D102" s="232">
        <f t="shared" si="8"/>
        <v>40.99</v>
      </c>
      <c r="E102" s="233">
        <f>'Almoxarifado-Janeiro_2021'!N102</f>
        <v>40.99</v>
      </c>
      <c r="F102" s="234"/>
      <c r="G102" s="235"/>
      <c r="H102" s="236">
        <f t="shared" si="9"/>
        <v>0</v>
      </c>
      <c r="I102" s="247"/>
      <c r="J102" s="248"/>
      <c r="K102" s="249">
        <f t="shared" si="10"/>
        <v>0</v>
      </c>
      <c r="L102" s="231">
        <f t="shared" si="11"/>
        <v>1</v>
      </c>
      <c r="M102" s="232">
        <f t="shared" si="12"/>
        <v>40.99</v>
      </c>
      <c r="N102" s="236">
        <f t="shared" si="13"/>
        <v>40.99</v>
      </c>
    </row>
    <row r="103" spans="1:14" ht="28.5">
      <c r="A103" s="229" t="s">
        <v>107</v>
      </c>
      <c r="B103" s="230" t="s">
        <v>18</v>
      </c>
      <c r="C103" s="231">
        <f>'Almoxarifado-Janeiro_2021'!L103</f>
        <v>1</v>
      </c>
      <c r="D103" s="232">
        <f t="shared" si="8"/>
        <v>101.87</v>
      </c>
      <c r="E103" s="233">
        <f>'Almoxarifado-Janeiro_2021'!N103</f>
        <v>101.87</v>
      </c>
      <c r="F103" s="234"/>
      <c r="G103" s="235"/>
      <c r="H103" s="236">
        <f t="shared" si="9"/>
        <v>0</v>
      </c>
      <c r="I103" s="247"/>
      <c r="J103" s="248"/>
      <c r="K103" s="249">
        <f t="shared" si="10"/>
        <v>0</v>
      </c>
      <c r="L103" s="231">
        <f t="shared" si="11"/>
        <v>1</v>
      </c>
      <c r="M103" s="232">
        <f t="shared" si="12"/>
        <v>101.87</v>
      </c>
      <c r="N103" s="236">
        <f t="shared" si="13"/>
        <v>101.87</v>
      </c>
    </row>
    <row r="104" spans="1:14" ht="15">
      <c r="A104" s="177" t="s">
        <v>108</v>
      </c>
      <c r="B104" s="65"/>
      <c r="C104" s="66"/>
      <c r="D104" s="65"/>
      <c r="E104" s="64">
        <f>SUM(E98:E103)</f>
        <v>573.3199999999999</v>
      </c>
      <c r="F104" s="66"/>
      <c r="G104" s="66"/>
      <c r="H104" s="64">
        <f>SUM(H98:H103)</f>
        <v>0</v>
      </c>
      <c r="I104" s="66"/>
      <c r="J104" s="66"/>
      <c r="K104" s="180">
        <f>SUM(K98:K103)</f>
        <v>28.759999999999998</v>
      </c>
      <c r="L104" s="66"/>
      <c r="M104" s="66"/>
      <c r="N104" s="180">
        <f>SUM(N98:N103)</f>
        <v>544.56</v>
      </c>
    </row>
    <row r="105" spans="1:14" ht="1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</row>
    <row r="106" spans="1:14" ht="15.75">
      <c r="A106" s="68"/>
      <c r="B106" s="76"/>
      <c r="C106" s="68"/>
      <c r="D106" s="76"/>
      <c r="E106" s="68"/>
      <c r="F106" s="68"/>
      <c r="G106" s="69"/>
      <c r="H106" s="70"/>
      <c r="I106" s="68"/>
      <c r="J106" s="98"/>
      <c r="K106" s="243" t="s">
        <v>15</v>
      </c>
      <c r="L106" s="243"/>
      <c r="M106" s="243"/>
      <c r="N106" s="243"/>
    </row>
    <row r="107" spans="1:14" ht="15.75">
      <c r="A107" s="221" t="s">
        <v>109</v>
      </c>
      <c r="B107" s="222"/>
      <c r="C107" s="250"/>
      <c r="D107" s="222"/>
      <c r="E107" s="250"/>
      <c r="F107" s="251"/>
      <c r="G107" s="227"/>
      <c r="H107" s="228"/>
      <c r="I107" s="226"/>
      <c r="J107" s="260"/>
      <c r="K107" s="245">
        <v>5756</v>
      </c>
      <c r="L107" s="256"/>
      <c r="M107" s="257"/>
      <c r="N107" s="245">
        <v>343</v>
      </c>
    </row>
    <row r="108" spans="1:14" ht="15">
      <c r="A108" s="229" t="s">
        <v>110</v>
      </c>
      <c r="B108" s="230" t="s">
        <v>18</v>
      </c>
      <c r="C108" s="231">
        <f>'Almoxarifado-Janeiro_2021'!L108</f>
        <v>0</v>
      </c>
      <c r="D108" s="232" t="str">
        <f aca="true" t="shared" si="14" ref="D108:D115">_xlfn.IFERROR(ROUND(E108/C108,2),"-")</f>
        <v>-</v>
      </c>
      <c r="E108" s="233">
        <f>'Almoxarifado-Janeiro_2021'!N108</f>
        <v>0</v>
      </c>
      <c r="F108" s="234"/>
      <c r="G108" s="235"/>
      <c r="H108" s="236">
        <f aca="true" t="shared" si="15" ref="H108:H115">F108*G108</f>
        <v>0</v>
      </c>
      <c r="I108" s="258"/>
      <c r="J108" s="259"/>
      <c r="K108" s="249">
        <f aca="true" t="shared" si="16" ref="K108:K115">I108*J108</f>
        <v>0</v>
      </c>
      <c r="L108" s="231">
        <f aca="true" t="shared" si="17" ref="L108:L115">C108+F108-I108</f>
        <v>0</v>
      </c>
      <c r="M108" s="232" t="str">
        <f aca="true" t="shared" si="18" ref="M108:M115">_xlfn.IFERROR(ROUND(N108/L108,2),"-")</f>
        <v>-</v>
      </c>
      <c r="N108" s="236">
        <f aca="true" t="shared" si="19" ref="N108:N115">E108+H108-K108</f>
        <v>0</v>
      </c>
    </row>
    <row r="109" spans="1:14" ht="15">
      <c r="A109" s="229" t="s">
        <v>111</v>
      </c>
      <c r="B109" s="230" t="s">
        <v>72</v>
      </c>
      <c r="C109" s="231">
        <f>'Almoxarifado-Janeiro_2021'!L109</f>
        <v>5</v>
      </c>
      <c r="D109" s="232">
        <f t="shared" si="14"/>
        <v>21.4</v>
      </c>
      <c r="E109" s="233">
        <f>'Almoxarifado-Janeiro_2021'!N109</f>
        <v>107</v>
      </c>
      <c r="F109" s="234"/>
      <c r="G109" s="235"/>
      <c r="H109" s="236">
        <f t="shared" si="15"/>
        <v>0</v>
      </c>
      <c r="I109" s="258"/>
      <c r="J109" s="259"/>
      <c r="K109" s="249">
        <f t="shared" si="16"/>
        <v>0</v>
      </c>
      <c r="L109" s="231">
        <f t="shared" si="17"/>
        <v>5</v>
      </c>
      <c r="M109" s="232">
        <f t="shared" si="18"/>
        <v>21.4</v>
      </c>
      <c r="N109" s="236">
        <f t="shared" si="19"/>
        <v>107</v>
      </c>
    </row>
    <row r="110" spans="1:14" ht="15">
      <c r="A110" s="252" t="s">
        <v>163</v>
      </c>
      <c r="B110" s="230" t="s">
        <v>72</v>
      </c>
      <c r="C110" s="231">
        <f>'Almoxarifado-Janeiro_2021'!L110</f>
        <v>62</v>
      </c>
      <c r="D110" s="232">
        <f t="shared" si="14"/>
        <v>3.2</v>
      </c>
      <c r="E110" s="233">
        <f>'Almoxarifado-Janeiro_2021'!N110</f>
        <v>198.4</v>
      </c>
      <c r="F110" s="234"/>
      <c r="G110" s="235"/>
      <c r="H110" s="236">
        <f t="shared" si="15"/>
        <v>0</v>
      </c>
      <c r="I110" s="258"/>
      <c r="J110" s="259"/>
      <c r="K110" s="249">
        <f t="shared" si="16"/>
        <v>0</v>
      </c>
      <c r="L110" s="231">
        <f t="shared" si="17"/>
        <v>62</v>
      </c>
      <c r="M110" s="232">
        <f t="shared" si="18"/>
        <v>3.2</v>
      </c>
      <c r="N110" s="236">
        <f t="shared" si="19"/>
        <v>198.4</v>
      </c>
    </row>
    <row r="111" spans="1:14" ht="15">
      <c r="A111" s="229" t="s">
        <v>112</v>
      </c>
      <c r="B111" s="230" t="s">
        <v>72</v>
      </c>
      <c r="C111" s="231">
        <f>'Almoxarifado-Janeiro_2021'!L111</f>
        <v>0</v>
      </c>
      <c r="D111" s="232" t="str">
        <f t="shared" si="14"/>
        <v>-</v>
      </c>
      <c r="E111" s="233">
        <f>'Almoxarifado-Janeiro_2021'!N111</f>
        <v>0</v>
      </c>
      <c r="F111" s="234"/>
      <c r="G111" s="235"/>
      <c r="H111" s="236">
        <f t="shared" si="15"/>
        <v>0</v>
      </c>
      <c r="I111" s="258"/>
      <c r="J111" s="259"/>
      <c r="K111" s="249">
        <f t="shared" si="16"/>
        <v>0</v>
      </c>
      <c r="L111" s="231">
        <f t="shared" si="17"/>
        <v>0</v>
      </c>
      <c r="M111" s="232" t="str">
        <f t="shared" si="18"/>
        <v>-</v>
      </c>
      <c r="N111" s="236">
        <f t="shared" si="19"/>
        <v>0</v>
      </c>
    </row>
    <row r="112" spans="1:14" ht="15">
      <c r="A112" s="229" t="s">
        <v>113</v>
      </c>
      <c r="B112" s="230" t="s">
        <v>72</v>
      </c>
      <c r="C112" s="231">
        <f>'Almoxarifado-Janeiro_2021'!L112</f>
        <v>120</v>
      </c>
      <c r="D112" s="232">
        <f t="shared" si="14"/>
        <v>2.93</v>
      </c>
      <c r="E112" s="233">
        <f>'Almoxarifado-Janeiro_2021'!N112</f>
        <v>351.6</v>
      </c>
      <c r="F112" s="234"/>
      <c r="G112" s="235"/>
      <c r="H112" s="236">
        <f t="shared" si="15"/>
        <v>0</v>
      </c>
      <c r="I112" s="258">
        <v>44</v>
      </c>
      <c r="J112" s="259">
        <f>D112</f>
        <v>2.93</v>
      </c>
      <c r="K112" s="249">
        <f t="shared" si="16"/>
        <v>128.92000000000002</v>
      </c>
      <c r="L112" s="231">
        <f t="shared" si="17"/>
        <v>76</v>
      </c>
      <c r="M112" s="232">
        <f t="shared" si="18"/>
        <v>2.93</v>
      </c>
      <c r="N112" s="236">
        <f t="shared" si="19"/>
        <v>222.68</v>
      </c>
    </row>
    <row r="113" spans="1:14" ht="15">
      <c r="A113" s="229" t="s">
        <v>114</v>
      </c>
      <c r="B113" s="230" t="s">
        <v>115</v>
      </c>
      <c r="C113" s="231">
        <f>'Almoxarifado-Janeiro_2021'!L113</f>
        <v>1</v>
      </c>
      <c r="D113" s="232">
        <f t="shared" si="14"/>
        <v>12.55</v>
      </c>
      <c r="E113" s="233">
        <f>'Almoxarifado-Janeiro_2021'!N113</f>
        <v>12.55</v>
      </c>
      <c r="F113" s="234"/>
      <c r="G113" s="235"/>
      <c r="H113" s="236">
        <f t="shared" si="15"/>
        <v>0</v>
      </c>
      <c r="I113" s="258"/>
      <c r="J113" s="259"/>
      <c r="K113" s="249">
        <f t="shared" si="16"/>
        <v>0</v>
      </c>
      <c r="L113" s="231">
        <f t="shared" si="17"/>
        <v>1</v>
      </c>
      <c r="M113" s="232">
        <f t="shared" si="18"/>
        <v>12.55</v>
      </c>
      <c r="N113" s="236">
        <f t="shared" si="19"/>
        <v>12.55</v>
      </c>
    </row>
    <row r="114" spans="1:14" ht="15">
      <c r="A114" s="229" t="s">
        <v>116</v>
      </c>
      <c r="B114" s="230" t="s">
        <v>115</v>
      </c>
      <c r="C114" s="231">
        <f>'Almoxarifado-Janeiro_2021'!L114</f>
        <v>3</v>
      </c>
      <c r="D114" s="232">
        <f t="shared" si="14"/>
        <v>10.84</v>
      </c>
      <c r="E114" s="233">
        <f>'Almoxarifado-Janeiro_2021'!N114</f>
        <v>32.52</v>
      </c>
      <c r="F114" s="234"/>
      <c r="G114" s="235"/>
      <c r="H114" s="236">
        <f t="shared" si="15"/>
        <v>0</v>
      </c>
      <c r="I114" s="258"/>
      <c r="J114" s="259"/>
      <c r="K114" s="249">
        <f t="shared" si="16"/>
        <v>0</v>
      </c>
      <c r="L114" s="231">
        <f t="shared" si="17"/>
        <v>3</v>
      </c>
      <c r="M114" s="232">
        <f t="shared" si="18"/>
        <v>10.84</v>
      </c>
      <c r="N114" s="236">
        <f t="shared" si="19"/>
        <v>32.52</v>
      </c>
    </row>
    <row r="115" spans="1:14" ht="15.75">
      <c r="A115" s="229" t="s">
        <v>117</v>
      </c>
      <c r="B115" s="230" t="s">
        <v>72</v>
      </c>
      <c r="C115" s="231">
        <f>'Almoxarifado-Janeiro_2021'!L115</f>
        <v>3</v>
      </c>
      <c r="D115" s="232">
        <f t="shared" si="14"/>
        <v>28.9</v>
      </c>
      <c r="E115" s="233">
        <f>'Almoxarifado-Janeiro_2021'!N115</f>
        <v>86.7</v>
      </c>
      <c r="F115" s="234"/>
      <c r="G115" s="235"/>
      <c r="H115" s="236">
        <f t="shared" si="15"/>
        <v>0</v>
      </c>
      <c r="I115" s="258"/>
      <c r="J115" s="259"/>
      <c r="K115" s="249">
        <f t="shared" si="16"/>
        <v>0</v>
      </c>
      <c r="L115" s="231">
        <f t="shared" si="17"/>
        <v>3</v>
      </c>
      <c r="M115" s="232">
        <f t="shared" si="18"/>
        <v>28.9</v>
      </c>
      <c r="N115" s="236">
        <f t="shared" si="19"/>
        <v>86.7</v>
      </c>
    </row>
    <row r="116" spans="1:14" ht="15.75">
      <c r="A116" s="177" t="s">
        <v>118</v>
      </c>
      <c r="B116" s="65"/>
      <c r="C116" s="66"/>
      <c r="D116" s="65"/>
      <c r="E116" s="64">
        <f>'Almoxarifado-Janeiro_2021'!N116</f>
        <v>788.77</v>
      </c>
      <c r="F116" s="66"/>
      <c r="G116" s="66"/>
      <c r="H116" s="64">
        <f>SUM(H108:H115)</f>
        <v>0</v>
      </c>
      <c r="I116" s="66"/>
      <c r="J116" s="66"/>
      <c r="K116" s="180">
        <f>SUM(K108:K115)</f>
        <v>128.92000000000002</v>
      </c>
      <c r="L116" s="66"/>
      <c r="M116" s="66"/>
      <c r="N116" s="180">
        <f>SUM(N108:N115)</f>
        <v>659.8499999999999</v>
      </c>
    </row>
    <row r="117" spans="1:14" ht="1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</row>
    <row r="118" spans="1:14" ht="15.75">
      <c r="A118" s="68"/>
      <c r="B118" s="76"/>
      <c r="C118" s="68"/>
      <c r="D118" s="76"/>
      <c r="E118" s="68"/>
      <c r="F118" s="68"/>
      <c r="G118" s="69"/>
      <c r="H118" s="70"/>
      <c r="I118" s="68"/>
      <c r="J118" s="98"/>
      <c r="K118" s="243" t="s">
        <v>15</v>
      </c>
      <c r="L118" s="243"/>
      <c r="M118" s="243"/>
      <c r="N118" s="243"/>
    </row>
    <row r="119" spans="1:14" ht="15.75">
      <c r="A119" s="274" t="s">
        <v>172</v>
      </c>
      <c r="B119" s="222"/>
      <c r="C119" s="250"/>
      <c r="D119" s="222"/>
      <c r="E119" s="250"/>
      <c r="F119" s="251"/>
      <c r="G119" s="227"/>
      <c r="H119" s="228"/>
      <c r="I119" s="226"/>
      <c r="J119" s="260"/>
      <c r="K119" s="245">
        <v>5759</v>
      </c>
      <c r="L119" s="256"/>
      <c r="M119" s="257"/>
      <c r="N119" s="245">
        <v>343</v>
      </c>
    </row>
    <row r="120" spans="1:14" ht="15">
      <c r="A120" s="261" t="s">
        <v>168</v>
      </c>
      <c r="B120" s="262" t="s">
        <v>18</v>
      </c>
      <c r="C120" s="231">
        <f>'Almoxarifado-Janeiro_2021'!L120</f>
        <v>15</v>
      </c>
      <c r="D120" s="232">
        <f aca="true" t="shared" si="20" ref="D120:D130">_xlfn.IFERROR(ROUND(E120/C120,2),"-")</f>
        <v>2.85</v>
      </c>
      <c r="E120" s="233">
        <f>'Almoxarifado-Janeiro_2021'!N120</f>
        <v>42.75</v>
      </c>
      <c r="F120" s="234"/>
      <c r="G120" s="235"/>
      <c r="H120" s="236">
        <f aca="true" t="shared" si="21" ref="H120:H130">F120*G120</f>
        <v>0</v>
      </c>
      <c r="I120" s="267"/>
      <c r="J120" s="268"/>
      <c r="K120" s="249">
        <f aca="true" t="shared" si="22" ref="K120:K130">I120*J120</f>
        <v>0</v>
      </c>
      <c r="L120" s="231">
        <f aca="true" t="shared" si="23" ref="L120:L130">C120+F120-I120</f>
        <v>15</v>
      </c>
      <c r="M120" s="232">
        <f aca="true" t="shared" si="24" ref="M120:M130">_xlfn.IFERROR(ROUND(N120/L120,2),"-")</f>
        <v>2.85</v>
      </c>
      <c r="N120" s="236">
        <f aca="true" t="shared" si="25" ref="N120:N130">E120+H120-K120</f>
        <v>42.75</v>
      </c>
    </row>
    <row r="121" spans="1:14" ht="15">
      <c r="A121" s="229" t="s">
        <v>120</v>
      </c>
      <c r="B121" s="230" t="s">
        <v>121</v>
      </c>
      <c r="C121" s="231">
        <f>'Almoxarifado-Janeiro_2021'!L121</f>
        <v>150</v>
      </c>
      <c r="D121" s="232">
        <f t="shared" si="20"/>
        <v>1.25</v>
      </c>
      <c r="E121" s="233">
        <f>'Almoxarifado-Janeiro_2021'!N121</f>
        <v>187.5</v>
      </c>
      <c r="F121" s="234"/>
      <c r="G121" s="235"/>
      <c r="H121" s="236">
        <f t="shared" si="21"/>
        <v>0</v>
      </c>
      <c r="I121" s="247"/>
      <c r="J121" s="248"/>
      <c r="K121" s="249">
        <f t="shared" si="22"/>
        <v>0</v>
      </c>
      <c r="L121" s="231">
        <f t="shared" si="23"/>
        <v>150</v>
      </c>
      <c r="M121" s="232">
        <f t="shared" si="24"/>
        <v>1.25</v>
      </c>
      <c r="N121" s="236">
        <f t="shared" si="25"/>
        <v>187.5</v>
      </c>
    </row>
    <row r="122" spans="1:14" ht="15">
      <c r="A122" s="229" t="s">
        <v>122</v>
      </c>
      <c r="B122" s="230" t="s">
        <v>18</v>
      </c>
      <c r="C122" s="231">
        <f>'Almoxarifado-Janeiro_2021'!L122</f>
        <v>0</v>
      </c>
      <c r="D122" s="232" t="str">
        <f t="shared" si="20"/>
        <v>-</v>
      </c>
      <c r="E122" s="233">
        <f>'Almoxarifado-Janeiro_2021'!N122</f>
        <v>0</v>
      </c>
      <c r="F122" s="234"/>
      <c r="G122" s="235"/>
      <c r="H122" s="236">
        <f t="shared" si="21"/>
        <v>0</v>
      </c>
      <c r="I122" s="247"/>
      <c r="J122" s="248"/>
      <c r="K122" s="249">
        <f t="shared" si="22"/>
        <v>0</v>
      </c>
      <c r="L122" s="231">
        <f t="shared" si="23"/>
        <v>0</v>
      </c>
      <c r="M122" s="232" t="str">
        <f t="shared" si="24"/>
        <v>-</v>
      </c>
      <c r="N122" s="236">
        <f t="shared" si="25"/>
        <v>0</v>
      </c>
    </row>
    <row r="123" spans="1:14" ht="15">
      <c r="A123" s="229" t="s">
        <v>123</v>
      </c>
      <c r="B123" s="230" t="s">
        <v>18</v>
      </c>
      <c r="C123" s="231">
        <f>'Almoxarifado-Janeiro_2021'!L123</f>
        <v>1</v>
      </c>
      <c r="D123" s="232">
        <f t="shared" si="20"/>
        <v>70</v>
      </c>
      <c r="E123" s="233">
        <f>'Almoxarifado-Janeiro_2021'!N123</f>
        <v>70</v>
      </c>
      <c r="F123" s="234"/>
      <c r="G123" s="235"/>
      <c r="H123" s="236">
        <f t="shared" si="21"/>
        <v>0</v>
      </c>
      <c r="I123" s="247"/>
      <c r="J123" s="248"/>
      <c r="K123" s="249">
        <f t="shared" si="22"/>
        <v>0</v>
      </c>
      <c r="L123" s="231">
        <f t="shared" si="23"/>
        <v>1</v>
      </c>
      <c r="M123" s="232">
        <f t="shared" si="24"/>
        <v>70</v>
      </c>
      <c r="N123" s="236">
        <f t="shared" si="25"/>
        <v>70</v>
      </c>
    </row>
    <row r="124" spans="1:14" ht="15">
      <c r="A124" s="229" t="s">
        <v>124</v>
      </c>
      <c r="B124" s="230" t="s">
        <v>18</v>
      </c>
      <c r="C124" s="231">
        <f>'Almoxarifado-Janeiro_2021'!L124</f>
        <v>16</v>
      </c>
      <c r="D124" s="232">
        <f t="shared" si="20"/>
        <v>2.95</v>
      </c>
      <c r="E124" s="233">
        <f>'Almoxarifado-Janeiro_2021'!N124</f>
        <v>47.2</v>
      </c>
      <c r="F124" s="234"/>
      <c r="G124" s="235"/>
      <c r="H124" s="236">
        <f t="shared" si="21"/>
        <v>0</v>
      </c>
      <c r="I124" s="247"/>
      <c r="J124" s="248"/>
      <c r="K124" s="249">
        <f t="shared" si="22"/>
        <v>0</v>
      </c>
      <c r="L124" s="231">
        <f t="shared" si="23"/>
        <v>16</v>
      </c>
      <c r="M124" s="232">
        <f t="shared" si="24"/>
        <v>2.95</v>
      </c>
      <c r="N124" s="236">
        <f t="shared" si="25"/>
        <v>47.2</v>
      </c>
    </row>
    <row r="125" spans="1:14" ht="15">
      <c r="A125" s="229" t="s">
        <v>125</v>
      </c>
      <c r="B125" s="230" t="s">
        <v>18</v>
      </c>
      <c r="C125" s="231">
        <f>'Almoxarifado-Janeiro_2021'!L125</f>
        <v>16</v>
      </c>
      <c r="D125" s="232">
        <f t="shared" si="20"/>
        <v>1.75</v>
      </c>
      <c r="E125" s="233">
        <f>'Almoxarifado-Janeiro_2021'!N125</f>
        <v>28</v>
      </c>
      <c r="F125" s="234"/>
      <c r="G125" s="235"/>
      <c r="H125" s="236">
        <f t="shared" si="21"/>
        <v>0</v>
      </c>
      <c r="I125" s="247"/>
      <c r="J125" s="248"/>
      <c r="K125" s="249">
        <f t="shared" si="22"/>
        <v>0</v>
      </c>
      <c r="L125" s="231">
        <f t="shared" si="23"/>
        <v>16</v>
      </c>
      <c r="M125" s="232">
        <f t="shared" si="24"/>
        <v>1.75</v>
      </c>
      <c r="N125" s="236">
        <f t="shared" si="25"/>
        <v>28</v>
      </c>
    </row>
    <row r="126" spans="1:14" ht="15">
      <c r="A126" s="229" t="s">
        <v>126</v>
      </c>
      <c r="B126" s="230" t="s">
        <v>18</v>
      </c>
      <c r="C126" s="231">
        <f>'Almoxarifado-Janeiro_2021'!L126</f>
        <v>1</v>
      </c>
      <c r="D126" s="232">
        <f t="shared" si="20"/>
        <v>24.5</v>
      </c>
      <c r="E126" s="233">
        <f>'Almoxarifado-Janeiro_2021'!N126</f>
        <v>24.5</v>
      </c>
      <c r="F126" s="234"/>
      <c r="G126" s="235"/>
      <c r="H126" s="236">
        <f t="shared" si="21"/>
        <v>0</v>
      </c>
      <c r="I126" s="247"/>
      <c r="J126" s="248"/>
      <c r="K126" s="249">
        <f t="shared" si="22"/>
        <v>0</v>
      </c>
      <c r="L126" s="231">
        <f t="shared" si="23"/>
        <v>1</v>
      </c>
      <c r="M126" s="232">
        <f t="shared" si="24"/>
        <v>24.5</v>
      </c>
      <c r="N126" s="236">
        <f t="shared" si="25"/>
        <v>24.5</v>
      </c>
    </row>
    <row r="127" spans="1:14" ht="28.5">
      <c r="A127" s="229" t="s">
        <v>127</v>
      </c>
      <c r="B127" s="230" t="s">
        <v>18</v>
      </c>
      <c r="C127" s="231">
        <f>'Almoxarifado-Janeiro_2021'!L127</f>
        <v>1</v>
      </c>
      <c r="D127" s="232">
        <f t="shared" si="20"/>
        <v>22.99</v>
      </c>
      <c r="E127" s="233">
        <f>'Almoxarifado-Janeiro_2021'!N127</f>
        <v>22.99</v>
      </c>
      <c r="F127" s="234"/>
      <c r="G127" s="235"/>
      <c r="H127" s="236">
        <f t="shared" si="21"/>
        <v>0</v>
      </c>
      <c r="I127" s="247"/>
      <c r="J127" s="248"/>
      <c r="K127" s="249">
        <f t="shared" si="22"/>
        <v>0</v>
      </c>
      <c r="L127" s="231">
        <f t="shared" si="23"/>
        <v>1</v>
      </c>
      <c r="M127" s="232">
        <f t="shared" si="24"/>
        <v>22.99</v>
      </c>
      <c r="N127" s="236">
        <f t="shared" si="25"/>
        <v>22.99</v>
      </c>
    </row>
    <row r="128" spans="1:14" ht="14.25">
      <c r="A128" s="229" t="s">
        <v>128</v>
      </c>
      <c r="B128" s="230" t="s">
        <v>72</v>
      </c>
      <c r="C128" s="231">
        <f>'Almoxarifado-Janeiro_2021'!L128</f>
        <v>14</v>
      </c>
      <c r="D128" s="232">
        <f t="shared" si="20"/>
        <v>2.85</v>
      </c>
      <c r="E128" s="233">
        <f>'Almoxarifado-Janeiro_2021'!N128</f>
        <v>39.9</v>
      </c>
      <c r="F128" s="234"/>
      <c r="G128" s="235"/>
      <c r="H128" s="236">
        <f t="shared" si="21"/>
        <v>0</v>
      </c>
      <c r="I128" s="247"/>
      <c r="J128" s="248"/>
      <c r="K128" s="249">
        <f t="shared" si="22"/>
        <v>0</v>
      </c>
      <c r="L128" s="231">
        <f t="shared" si="23"/>
        <v>14</v>
      </c>
      <c r="M128" s="232">
        <f t="shared" si="24"/>
        <v>2.85</v>
      </c>
      <c r="N128" s="236">
        <f t="shared" si="25"/>
        <v>39.9</v>
      </c>
    </row>
    <row r="129" spans="1:14" ht="28.5">
      <c r="A129" s="229" t="s">
        <v>129</v>
      </c>
      <c r="B129" s="230" t="s">
        <v>18</v>
      </c>
      <c r="C129" s="231">
        <f>'Almoxarifado-Janeiro_2021'!L129</f>
        <v>0</v>
      </c>
      <c r="D129" s="232" t="str">
        <f t="shared" si="20"/>
        <v>-</v>
      </c>
      <c r="E129" s="233">
        <f>'Almoxarifado-Janeiro_2021'!N129</f>
        <v>0</v>
      </c>
      <c r="F129" s="234">
        <v>1</v>
      </c>
      <c r="G129" s="235">
        <v>178</v>
      </c>
      <c r="H129" s="236">
        <f t="shared" si="21"/>
        <v>178</v>
      </c>
      <c r="I129" s="247"/>
      <c r="J129" s="248"/>
      <c r="K129" s="249">
        <f t="shared" si="22"/>
        <v>0</v>
      </c>
      <c r="L129" s="231">
        <f t="shared" si="23"/>
        <v>1</v>
      </c>
      <c r="M129" s="232">
        <f t="shared" si="24"/>
        <v>178</v>
      </c>
      <c r="N129" s="236">
        <f t="shared" si="25"/>
        <v>178</v>
      </c>
    </row>
    <row r="130" spans="1:14" ht="14.25">
      <c r="A130" s="229" t="s">
        <v>130</v>
      </c>
      <c r="B130" s="230" t="s">
        <v>72</v>
      </c>
      <c r="C130" s="231">
        <f>'Almoxarifado-Janeiro_2021'!L130</f>
        <v>10</v>
      </c>
      <c r="D130" s="232">
        <f t="shared" si="20"/>
        <v>2.2</v>
      </c>
      <c r="E130" s="233">
        <f>'Almoxarifado-Janeiro_2021'!N130</f>
        <v>22</v>
      </c>
      <c r="F130" s="234"/>
      <c r="G130" s="235"/>
      <c r="H130" s="236">
        <f t="shared" si="21"/>
        <v>0</v>
      </c>
      <c r="I130" s="247"/>
      <c r="J130" s="248"/>
      <c r="K130" s="249">
        <f t="shared" si="22"/>
        <v>0</v>
      </c>
      <c r="L130" s="231">
        <f t="shared" si="23"/>
        <v>10</v>
      </c>
      <c r="M130" s="232">
        <f t="shared" si="24"/>
        <v>2.2</v>
      </c>
      <c r="N130" s="236">
        <f t="shared" si="25"/>
        <v>22</v>
      </c>
    </row>
    <row r="131" spans="1:14" ht="15">
      <c r="A131" s="275" t="s">
        <v>131</v>
      </c>
      <c r="B131" s="65"/>
      <c r="C131" s="86"/>
      <c r="D131" s="65"/>
      <c r="E131" s="64">
        <f>SUM(E120:E130)</f>
        <v>484.84</v>
      </c>
      <c r="F131" s="66"/>
      <c r="G131" s="66"/>
      <c r="H131" s="180">
        <f>SUM(H120:H130)</f>
        <v>178</v>
      </c>
      <c r="I131" s="66"/>
      <c r="J131" s="66"/>
      <c r="K131" s="64">
        <f>SUM(K120:K130)</f>
        <v>0</v>
      </c>
      <c r="L131" s="66"/>
      <c r="M131" s="66"/>
      <c r="N131" s="64">
        <f>SUM(N120:N130)</f>
        <v>662.8399999999999</v>
      </c>
    </row>
    <row r="132" spans="1:14" ht="15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</row>
    <row r="133" spans="1:14" ht="15">
      <c r="A133" s="68"/>
      <c r="B133" s="76"/>
      <c r="C133" s="68"/>
      <c r="D133" s="76"/>
      <c r="E133" s="68"/>
      <c r="F133" s="68"/>
      <c r="G133" s="69"/>
      <c r="H133" s="70"/>
      <c r="I133" s="68"/>
      <c r="J133" s="98"/>
      <c r="K133" s="243" t="s">
        <v>15</v>
      </c>
      <c r="L133" s="243"/>
      <c r="M133" s="243"/>
      <c r="N133" s="243"/>
    </row>
    <row r="134" spans="1:14" ht="15">
      <c r="A134" s="221" t="s">
        <v>132</v>
      </c>
      <c r="B134" s="222"/>
      <c r="C134" s="250"/>
      <c r="D134" s="222"/>
      <c r="E134" s="250"/>
      <c r="F134" s="251"/>
      <c r="G134" s="227"/>
      <c r="H134" s="228"/>
      <c r="I134" s="226"/>
      <c r="J134" s="260"/>
      <c r="K134" s="245">
        <v>5755</v>
      </c>
      <c r="L134" s="256"/>
      <c r="M134" s="257"/>
      <c r="N134" s="245">
        <v>343</v>
      </c>
    </row>
    <row r="135" spans="1:14" ht="28.5">
      <c r="A135" s="229" t="s">
        <v>169</v>
      </c>
      <c r="B135" s="230" t="s">
        <v>18</v>
      </c>
      <c r="C135" s="231">
        <f>'Almoxarifado-Janeiro_2021'!L135</f>
        <v>0</v>
      </c>
      <c r="D135" s="232" t="str">
        <f>_xlfn.IFERROR(ROUND(E135/C135,2),"-")</f>
        <v>-</v>
      </c>
      <c r="E135" s="233">
        <f>'Almoxarifado-Janeiro_2021'!N135</f>
        <v>0</v>
      </c>
      <c r="F135" s="234"/>
      <c r="G135" s="235"/>
      <c r="H135" s="236">
        <f>F135*G135</f>
        <v>0</v>
      </c>
      <c r="I135" s="247"/>
      <c r="J135" s="248"/>
      <c r="K135" s="249">
        <f>I135*J135</f>
        <v>0</v>
      </c>
      <c r="L135" s="231">
        <f>C135+F135-I135</f>
        <v>0</v>
      </c>
      <c r="M135" s="232" t="str">
        <f>_xlfn.IFERROR(ROUND(N135/L135,2),"-")</f>
        <v>-</v>
      </c>
      <c r="N135" s="236">
        <f>E135+H135-K135</f>
        <v>0</v>
      </c>
    </row>
    <row r="136" spans="1:14" ht="28.5">
      <c r="A136" s="229" t="s">
        <v>134</v>
      </c>
      <c r="B136" s="230" t="s">
        <v>18</v>
      </c>
      <c r="C136" s="231">
        <f>'Almoxarifado-Janeiro_2021'!L136</f>
        <v>0</v>
      </c>
      <c r="D136" s="232" t="str">
        <f>_xlfn.IFERROR(ROUND(E136/C136,2),"-")</f>
        <v>-</v>
      </c>
      <c r="E136" s="233">
        <f>'Almoxarifado-Janeiro_2021'!N136</f>
        <v>0</v>
      </c>
      <c r="F136" s="234"/>
      <c r="G136" s="235"/>
      <c r="H136" s="236">
        <f>F136*G136</f>
        <v>0</v>
      </c>
      <c r="I136" s="247"/>
      <c r="J136" s="248"/>
      <c r="K136" s="249">
        <f>I136*J136</f>
        <v>0</v>
      </c>
      <c r="L136" s="231">
        <f>C136+F136-I136</f>
        <v>0</v>
      </c>
      <c r="M136" s="232" t="str">
        <f>_xlfn.IFERROR(ROUND(N136/L136,2),"-")</f>
        <v>-</v>
      </c>
      <c r="N136" s="236">
        <f>E136+H136-K136</f>
        <v>0</v>
      </c>
    </row>
    <row r="137" spans="1:14" ht="28.5">
      <c r="A137" s="229" t="s">
        <v>135</v>
      </c>
      <c r="B137" s="230" t="s">
        <v>18</v>
      </c>
      <c r="C137" s="231">
        <f>'Almoxarifado-Janeiro_2021'!L137</f>
        <v>0</v>
      </c>
      <c r="D137" s="232" t="str">
        <f>_xlfn.IFERROR(ROUND(E137/C137,2),"-")</f>
        <v>-</v>
      </c>
      <c r="E137" s="233">
        <f>'Almoxarifado-Janeiro_2021'!N137</f>
        <v>0</v>
      </c>
      <c r="F137" s="234"/>
      <c r="G137" s="235"/>
      <c r="H137" s="236">
        <f>F137*G137</f>
        <v>0</v>
      </c>
      <c r="I137" s="247"/>
      <c r="J137" s="248"/>
      <c r="K137" s="249">
        <f>I137*J137</f>
        <v>0</v>
      </c>
      <c r="L137" s="231">
        <f>C137+F137-I137</f>
        <v>0</v>
      </c>
      <c r="M137" s="232" t="str">
        <f>_xlfn.IFERROR(ROUND(N137/L137,2),"-")</f>
        <v>-</v>
      </c>
      <c r="N137" s="236">
        <f>E137+H137-K137</f>
        <v>0</v>
      </c>
    </row>
    <row r="138" spans="1:14" ht="15">
      <c r="A138" s="177" t="s">
        <v>136</v>
      </c>
      <c r="B138" s="65"/>
      <c r="C138" s="66">
        <v>0</v>
      </c>
      <c r="D138" s="65"/>
      <c r="E138" s="64">
        <f>SUM(E135:E137)</f>
        <v>0</v>
      </c>
      <c r="F138" s="66"/>
      <c r="G138" s="66"/>
      <c r="H138" s="64">
        <f>SUM(H135:H137)</f>
        <v>0</v>
      </c>
      <c r="I138" s="66"/>
      <c r="J138" s="66"/>
      <c r="K138" s="64">
        <f>SUM(K135:K137)</f>
        <v>0</v>
      </c>
      <c r="L138" s="66"/>
      <c r="M138" s="66"/>
      <c r="N138" s="64">
        <f>SUM(N135:N137)</f>
        <v>0</v>
      </c>
    </row>
    <row r="139" spans="1:14" ht="15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</row>
    <row r="140" spans="1:14" ht="15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</row>
    <row r="141" spans="1:14" ht="15.75">
      <c r="A141" s="68"/>
      <c r="B141" s="76"/>
      <c r="C141" s="68"/>
      <c r="D141" s="76"/>
      <c r="E141" s="68"/>
      <c r="F141" s="68"/>
      <c r="G141" s="69"/>
      <c r="H141" s="70"/>
      <c r="I141" s="68"/>
      <c r="J141" s="98"/>
      <c r="K141" s="243" t="s">
        <v>15</v>
      </c>
      <c r="L141" s="243"/>
      <c r="M141" s="243"/>
      <c r="N141" s="243"/>
    </row>
    <row r="142" spans="1:14" ht="15.75">
      <c r="A142" s="221" t="s">
        <v>137</v>
      </c>
      <c r="B142" s="222"/>
      <c r="C142" s="250"/>
      <c r="D142" s="222"/>
      <c r="E142" s="250"/>
      <c r="F142" s="251"/>
      <c r="G142" s="227"/>
      <c r="H142" s="228"/>
      <c r="I142" s="226"/>
      <c r="J142" s="260"/>
      <c r="K142" s="245">
        <v>5766</v>
      </c>
      <c r="L142" s="256"/>
      <c r="M142" s="257"/>
      <c r="N142" s="245">
        <v>343</v>
      </c>
    </row>
    <row r="143" spans="1:14" ht="15">
      <c r="A143" s="229" t="s">
        <v>138</v>
      </c>
      <c r="B143" s="230" t="s">
        <v>18</v>
      </c>
      <c r="C143" s="231">
        <f>'Almoxarifado-Janeiro_2021'!L143</f>
        <v>0</v>
      </c>
      <c r="D143" s="232" t="str">
        <f>_xlfn.IFERROR(ROUND(E143/C143,2),"-")</f>
        <v>-</v>
      </c>
      <c r="E143" s="233">
        <f>'Almoxarifado-Janeiro_2021'!N143</f>
        <v>0</v>
      </c>
      <c r="F143" s="234"/>
      <c r="G143" s="235"/>
      <c r="H143" s="236">
        <f>F143*G143</f>
        <v>0</v>
      </c>
      <c r="I143" s="247"/>
      <c r="J143" s="248"/>
      <c r="K143" s="249">
        <f>I143*J143</f>
        <v>0</v>
      </c>
      <c r="L143" s="231">
        <f>C143+F143-I143</f>
        <v>0</v>
      </c>
      <c r="M143" s="232" t="str">
        <f>_xlfn.IFERROR(ROUND(N143/L143,2),"-")</f>
        <v>-</v>
      </c>
      <c r="N143" s="236">
        <f>E143+H143-K143</f>
        <v>0</v>
      </c>
    </row>
    <row r="144" spans="1:14" ht="15">
      <c r="A144" s="229" t="s">
        <v>139</v>
      </c>
      <c r="B144" s="230" t="s">
        <v>18</v>
      </c>
      <c r="C144" s="231">
        <f>'Almoxarifado-Janeiro_2021'!L144</f>
        <v>0</v>
      </c>
      <c r="D144" s="232" t="str">
        <f>_xlfn.IFERROR(ROUND(E144/C144,2),"-")</f>
        <v>-</v>
      </c>
      <c r="E144" s="233">
        <f>'Almoxarifado-Janeiro_2021'!N144</f>
        <v>0</v>
      </c>
      <c r="F144" s="234"/>
      <c r="G144" s="235"/>
      <c r="H144" s="236">
        <f>F144*G144</f>
        <v>0</v>
      </c>
      <c r="I144" s="247"/>
      <c r="J144" s="248"/>
      <c r="K144" s="249">
        <f>I144*J144</f>
        <v>0</v>
      </c>
      <c r="L144" s="231">
        <f>C144+F144-I144</f>
        <v>0</v>
      </c>
      <c r="M144" s="232" t="str">
        <f>_xlfn.IFERROR(ROUND(N144/L144,2),"-")</f>
        <v>-</v>
      </c>
      <c r="N144" s="236">
        <f>E144+H144-K144</f>
        <v>0</v>
      </c>
    </row>
    <row r="145" spans="1:14" ht="15.75">
      <c r="A145" s="229" t="s">
        <v>140</v>
      </c>
      <c r="B145" s="230" t="s">
        <v>18</v>
      </c>
      <c r="C145" s="231">
        <f>'Almoxarifado-Janeiro_2021'!L145</f>
        <v>0</v>
      </c>
      <c r="D145" s="232" t="str">
        <f>_xlfn.IFERROR(ROUND(E145/C145,2),"-")</f>
        <v>-</v>
      </c>
      <c r="E145" s="233">
        <f>'Almoxarifado-Janeiro_2021'!N145</f>
        <v>0</v>
      </c>
      <c r="F145" s="234"/>
      <c r="G145" s="235"/>
      <c r="H145" s="236">
        <f>F145*G145</f>
        <v>0</v>
      </c>
      <c r="I145" s="247"/>
      <c r="J145" s="248"/>
      <c r="K145" s="249">
        <f>I145*J145</f>
        <v>0</v>
      </c>
      <c r="L145" s="231">
        <f>C145+F145-I145</f>
        <v>0</v>
      </c>
      <c r="M145" s="232" t="str">
        <f>_xlfn.IFERROR(ROUND(N145/L145,2),"-")</f>
        <v>-</v>
      </c>
      <c r="N145" s="236">
        <f>E145+H145-K145</f>
        <v>0</v>
      </c>
    </row>
    <row r="146" spans="1:14" ht="15.75">
      <c r="A146" s="177" t="s">
        <v>141</v>
      </c>
      <c r="B146" s="65"/>
      <c r="C146" s="66">
        <v>0</v>
      </c>
      <c r="D146" s="65"/>
      <c r="E146" s="64">
        <f>SUM(E143:E145)</f>
        <v>0</v>
      </c>
      <c r="F146" s="66"/>
      <c r="G146" s="66"/>
      <c r="H146" s="64">
        <f>SUM(H143:H145)</f>
        <v>0</v>
      </c>
      <c r="I146" s="66"/>
      <c r="J146" s="66"/>
      <c r="K146" s="64">
        <f>SUM(K143:K145)</f>
        <v>0</v>
      </c>
      <c r="L146" s="66"/>
      <c r="M146" s="66"/>
      <c r="N146" s="64">
        <f>SUM(N143:N145)</f>
        <v>0</v>
      </c>
    </row>
    <row r="147" spans="1:14" ht="15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</row>
    <row r="148" spans="1:14" ht="15.75">
      <c r="A148" s="68"/>
      <c r="B148" s="76"/>
      <c r="C148" s="68"/>
      <c r="D148" s="76"/>
      <c r="E148" s="68"/>
      <c r="F148" s="68"/>
      <c r="G148" s="69"/>
      <c r="H148" s="70"/>
      <c r="I148" s="68"/>
      <c r="J148" s="98"/>
      <c r="K148" s="243" t="s">
        <v>15</v>
      </c>
      <c r="L148" s="243"/>
      <c r="M148" s="243"/>
      <c r="N148" s="243"/>
    </row>
    <row r="149" spans="1:14" ht="15.75">
      <c r="A149" s="221" t="s">
        <v>142</v>
      </c>
      <c r="B149" s="222"/>
      <c r="C149" s="250"/>
      <c r="D149" s="222"/>
      <c r="E149" s="250"/>
      <c r="F149" s="250"/>
      <c r="G149" s="225"/>
      <c r="H149" s="263"/>
      <c r="I149" s="269"/>
      <c r="J149" s="270"/>
      <c r="K149" s="245">
        <v>5766</v>
      </c>
      <c r="L149" s="256"/>
      <c r="M149" s="257"/>
      <c r="N149" s="245">
        <v>343</v>
      </c>
    </row>
    <row r="150" spans="1:14" ht="15">
      <c r="A150" s="229" t="s">
        <v>143</v>
      </c>
      <c r="B150" s="230" t="s">
        <v>18</v>
      </c>
      <c r="C150" s="231">
        <f>'Almoxarifado-Janeiro_2021'!L150</f>
        <v>37</v>
      </c>
      <c r="D150" s="232">
        <f>_xlfn.IFERROR(ROUND(E150/C150,2),"-")</f>
        <v>18.25</v>
      </c>
      <c r="E150" s="233">
        <f>'Almoxarifado-Janeiro_2021'!N150</f>
        <v>675.25</v>
      </c>
      <c r="F150" s="234"/>
      <c r="G150" s="235"/>
      <c r="H150" s="236">
        <f>F150*G150</f>
        <v>0</v>
      </c>
      <c r="I150" s="247"/>
      <c r="J150" s="248"/>
      <c r="K150" s="249">
        <f>I150*J150</f>
        <v>0</v>
      </c>
      <c r="L150" s="231">
        <f>C150+F150-I150</f>
        <v>37</v>
      </c>
      <c r="M150" s="232">
        <f>_xlfn.IFERROR(ROUND(N150/L150,2),"-")</f>
        <v>18.25</v>
      </c>
      <c r="N150" s="236">
        <f>E150+H150-K150</f>
        <v>675.25</v>
      </c>
    </row>
    <row r="151" spans="1:14" ht="15">
      <c r="A151" s="229" t="s">
        <v>144</v>
      </c>
      <c r="B151" s="230" t="s">
        <v>18</v>
      </c>
      <c r="C151" s="231">
        <f>'Almoxarifado-Janeiro_2021'!L151</f>
        <v>62</v>
      </c>
      <c r="D151" s="232">
        <f>_xlfn.IFERROR(ROUND(E151/C151,2),"-")</f>
        <v>18.25</v>
      </c>
      <c r="E151" s="233">
        <f>'Almoxarifado-Janeiro_2021'!N151</f>
        <v>1131.5</v>
      </c>
      <c r="F151" s="234"/>
      <c r="G151" s="235"/>
      <c r="H151" s="236">
        <f>F151*G151</f>
        <v>0</v>
      </c>
      <c r="I151" s="247"/>
      <c r="J151" s="248"/>
      <c r="K151" s="249">
        <f>I151*J151</f>
        <v>0</v>
      </c>
      <c r="L151" s="231">
        <f>C151+F151-I151</f>
        <v>62</v>
      </c>
      <c r="M151" s="232">
        <f>_xlfn.IFERROR(ROUND(N151/L151,2),"-")</f>
        <v>18.25</v>
      </c>
      <c r="N151" s="236">
        <f>E151+H151-K151</f>
        <v>1131.5</v>
      </c>
    </row>
    <row r="152" spans="1:14" ht="15">
      <c r="A152" s="229" t="s">
        <v>145</v>
      </c>
      <c r="B152" s="230" t="s">
        <v>18</v>
      </c>
      <c r="C152" s="231">
        <f>'Almoxarifado-Janeiro_2021'!L152</f>
        <v>47</v>
      </c>
      <c r="D152" s="232">
        <f>_xlfn.IFERROR(ROUND(E152/C152,2),"-")</f>
        <v>18.25</v>
      </c>
      <c r="E152" s="233">
        <f>'Almoxarifado-Janeiro_2021'!N152</f>
        <v>857.75</v>
      </c>
      <c r="F152" s="234"/>
      <c r="G152" s="235"/>
      <c r="H152" s="236">
        <f>F152*G152</f>
        <v>0</v>
      </c>
      <c r="I152" s="247"/>
      <c r="J152" s="248"/>
      <c r="K152" s="249">
        <f>I152*J152</f>
        <v>0</v>
      </c>
      <c r="L152" s="231">
        <f>C152+F152-I152</f>
        <v>47</v>
      </c>
      <c r="M152" s="232">
        <f>_xlfn.IFERROR(ROUND(N152/L152,2),"-")</f>
        <v>18.25</v>
      </c>
      <c r="N152" s="236">
        <f>E152+H152-K152</f>
        <v>857.75</v>
      </c>
    </row>
    <row r="153" spans="1:14" ht="15">
      <c r="A153" s="229" t="s">
        <v>146</v>
      </c>
      <c r="B153" s="230" t="s">
        <v>18</v>
      </c>
      <c r="C153" s="231">
        <f>'Almoxarifado-Janeiro_2021'!L153</f>
        <v>47</v>
      </c>
      <c r="D153" s="232">
        <f>_xlfn.IFERROR(ROUND(E153/C153,2),"-")</f>
        <v>18.25</v>
      </c>
      <c r="E153" s="233">
        <f>'Almoxarifado-Janeiro_2021'!N153</f>
        <v>857.75</v>
      </c>
      <c r="F153" s="234"/>
      <c r="G153" s="235"/>
      <c r="H153" s="236">
        <f>F153*G153</f>
        <v>0</v>
      </c>
      <c r="I153" s="247"/>
      <c r="J153" s="248"/>
      <c r="K153" s="249">
        <f>I153*J153</f>
        <v>0</v>
      </c>
      <c r="L153" s="231">
        <f>C153+F153-I153</f>
        <v>47</v>
      </c>
      <c r="M153" s="232">
        <f>_xlfn.IFERROR(ROUND(N153/L153,2),"-")</f>
        <v>18.25</v>
      </c>
      <c r="N153" s="236">
        <f>E153+H153-K153</f>
        <v>857.75</v>
      </c>
    </row>
    <row r="154" spans="1:14" ht="15.75">
      <c r="A154" s="229" t="s">
        <v>147</v>
      </c>
      <c r="B154" s="230" t="s">
        <v>18</v>
      </c>
      <c r="C154" s="231">
        <f>'Almoxarifado-Janeiro_2021'!L154</f>
        <v>9</v>
      </c>
      <c r="D154" s="232">
        <f>_xlfn.IFERROR(ROUND(E154/C154,2),"-")</f>
        <v>18.25</v>
      </c>
      <c r="E154" s="233">
        <f>'Almoxarifado-Janeiro_2021'!N154</f>
        <v>164.25</v>
      </c>
      <c r="F154" s="234"/>
      <c r="G154" s="235"/>
      <c r="H154" s="236">
        <f>F154*G154</f>
        <v>0</v>
      </c>
      <c r="I154" s="247"/>
      <c r="J154" s="248"/>
      <c r="K154" s="249">
        <f>I154*J154</f>
        <v>0</v>
      </c>
      <c r="L154" s="231">
        <f>C154+F154-I154</f>
        <v>9</v>
      </c>
      <c r="M154" s="232">
        <f>_xlfn.IFERROR(ROUND(N154/L154,2),"-")</f>
        <v>18.25</v>
      </c>
      <c r="N154" s="236">
        <f>E154+H154-K154</f>
        <v>164.25</v>
      </c>
    </row>
    <row r="155" spans="1:14" ht="15.75">
      <c r="A155" s="177" t="s">
        <v>148</v>
      </c>
      <c r="B155" s="65"/>
      <c r="C155" s="66">
        <v>0</v>
      </c>
      <c r="D155" s="65"/>
      <c r="E155" s="64">
        <f>SUM(E150:E154)</f>
        <v>3686.5</v>
      </c>
      <c r="F155" s="66"/>
      <c r="G155" s="66"/>
      <c r="H155" s="64">
        <f>SUM(H150:H154)</f>
        <v>0</v>
      </c>
      <c r="I155" s="66"/>
      <c r="J155" s="66"/>
      <c r="K155" s="64">
        <f>SUM(K150:K154)</f>
        <v>0</v>
      </c>
      <c r="L155" s="66"/>
      <c r="M155" s="66"/>
      <c r="N155" s="64">
        <f>SUM(N150:N154)</f>
        <v>3686.5</v>
      </c>
    </row>
    <row r="156" spans="2:14" ht="15.75">
      <c r="B156" s="1"/>
      <c r="C156" s="4"/>
      <c r="D156" s="1"/>
      <c r="E156" s="4"/>
      <c r="F156" s="4"/>
      <c r="G156" s="69"/>
      <c r="H156" s="70"/>
      <c r="I156" s="68"/>
      <c r="J156" s="69"/>
      <c r="K156" s="69"/>
      <c r="L156" s="66"/>
      <c r="M156" s="69"/>
      <c r="N156" s="69"/>
    </row>
    <row r="157" spans="1:14" ht="15.75">
      <c r="A157" s="177" t="s">
        <v>164</v>
      </c>
      <c r="B157" s="76" t="s">
        <v>165</v>
      </c>
      <c r="C157" s="66"/>
      <c r="D157" s="65"/>
      <c r="E157" s="64">
        <v>106.22</v>
      </c>
      <c r="F157" s="66"/>
      <c r="G157" s="66" t="s">
        <v>102</v>
      </c>
      <c r="H157" s="64">
        <v>0</v>
      </c>
      <c r="I157" s="66"/>
      <c r="J157" s="66"/>
      <c r="K157" s="64">
        <v>0</v>
      </c>
      <c r="L157" s="66"/>
      <c r="M157" s="66" t="s">
        <v>102</v>
      </c>
      <c r="N157" s="64">
        <f>E157+H157-K157</f>
        <v>106.22</v>
      </c>
    </row>
    <row r="158" spans="2:14" ht="15">
      <c r="B158" s="76"/>
      <c r="C158" s="68"/>
      <c r="D158" s="76"/>
      <c r="E158" s="68"/>
      <c r="F158" s="68"/>
      <c r="G158" s="69"/>
      <c r="H158" s="70"/>
      <c r="I158" s="68"/>
      <c r="J158" s="69"/>
      <c r="K158" s="69"/>
      <c r="L158" s="66"/>
      <c r="M158" s="69"/>
      <c r="N158" s="69"/>
    </row>
    <row r="159" spans="2:14" ht="15.75">
      <c r="B159" s="125"/>
      <c r="C159" s="126"/>
      <c r="D159" s="125"/>
      <c r="E159" s="265" t="s">
        <v>152</v>
      </c>
      <c r="H159" s="265" t="s">
        <v>153</v>
      </c>
      <c r="I159" s="68"/>
      <c r="J159" s="69"/>
      <c r="K159" s="265" t="s">
        <v>154</v>
      </c>
      <c r="N159" s="265" t="s">
        <v>155</v>
      </c>
    </row>
    <row r="160" spans="1:14" ht="15.75">
      <c r="A160" s="177" t="s">
        <v>156</v>
      </c>
      <c r="B160" s="76" t="s">
        <v>165</v>
      </c>
      <c r="C160" s="66"/>
      <c r="D160" s="65"/>
      <c r="E160" s="64">
        <f>E157+E155+E146+E138+E131+E116+E104+E93+E86</f>
        <v>10650.755670840786</v>
      </c>
      <c r="F160" s="66"/>
      <c r="G160" s="66"/>
      <c r="H160" s="64">
        <f>H157+H155+H146+H138+H131+H116+H104+H93+H86</f>
        <v>178</v>
      </c>
      <c r="I160" s="66"/>
      <c r="J160" s="66"/>
      <c r="K160" s="64">
        <f>K157+K155+K146+K138+K131+K116+K104+K93+K86</f>
        <v>293.69000000000005</v>
      </c>
      <c r="L160" s="66"/>
      <c r="M160" s="66"/>
      <c r="N160" s="64">
        <f>N157+N155+N146+N138+N131+N116+N104+N93+N86</f>
        <v>10535.065670840786</v>
      </c>
    </row>
    <row r="161" spans="1:5" ht="15">
      <c r="A161" s="71"/>
      <c r="B161" s="125"/>
      <c r="C161" s="126"/>
      <c r="D161" s="125"/>
      <c r="E161" s="126"/>
    </row>
    <row r="162" spans="2:5" ht="15">
      <c r="B162" s="125"/>
      <c r="C162" s="126"/>
      <c r="D162" s="125"/>
      <c r="E162" s="126"/>
    </row>
    <row r="163" spans="2:5" ht="15">
      <c r="B163" s="125"/>
      <c r="C163" s="126"/>
      <c r="D163" s="125"/>
      <c r="E163" s="266"/>
    </row>
    <row r="166" spans="1:14" ht="15">
      <c r="A166" s="185"/>
      <c r="I166" s="187"/>
      <c r="J166" s="187"/>
      <c r="K166" s="187"/>
      <c r="L166" s="187"/>
      <c r="M166" s="187"/>
      <c r="N166" s="187"/>
    </row>
    <row r="167" spans="1:14" ht="15">
      <c r="A167" s="1" t="s">
        <v>157</v>
      </c>
      <c r="H167" s="276" t="s">
        <v>158</v>
      </c>
      <c r="I167" s="276"/>
      <c r="J167" s="276"/>
      <c r="K167" s="276"/>
      <c r="L167" s="276"/>
      <c r="M167" s="276"/>
      <c r="N167" s="276"/>
    </row>
    <row r="168" spans="1:14" ht="15">
      <c r="A168" s="1" t="s">
        <v>159</v>
      </c>
      <c r="H168" s="133" t="s">
        <v>160</v>
      </c>
      <c r="I168" s="133"/>
      <c r="J168" s="133"/>
      <c r="K168" s="133"/>
      <c r="L168" s="133"/>
      <c r="M168" s="133"/>
      <c r="N168" s="133"/>
    </row>
    <row r="171" ht="15">
      <c r="A171" s="71"/>
    </row>
    <row r="172" ht="15">
      <c r="A172" s="71"/>
    </row>
    <row r="173" ht="15">
      <c r="A173" s="71"/>
    </row>
    <row r="174" ht="15">
      <c r="A174" s="71"/>
    </row>
    <row r="175" ht="15">
      <c r="A175" s="71"/>
    </row>
  </sheetData>
  <sheetProtection selectLockedCells="1" selectUnlockedCells="1"/>
  <mergeCells count="22">
    <mergeCell ref="A1:N1"/>
    <mergeCell ref="A2:N2"/>
    <mergeCell ref="A3:N3"/>
    <mergeCell ref="A4:N4"/>
    <mergeCell ref="A5:N5"/>
    <mergeCell ref="A6:N6"/>
    <mergeCell ref="A7:N7"/>
    <mergeCell ref="C8:E8"/>
    <mergeCell ref="F8:H8"/>
    <mergeCell ref="I8:K8"/>
    <mergeCell ref="L8:N8"/>
    <mergeCell ref="K11:N11"/>
    <mergeCell ref="K88:N88"/>
    <mergeCell ref="K96:N96"/>
    <mergeCell ref="K106:N106"/>
    <mergeCell ref="K118:N118"/>
    <mergeCell ref="K133:N133"/>
    <mergeCell ref="K141:N141"/>
    <mergeCell ref="K148:N148"/>
    <mergeCell ref="I166:N166"/>
    <mergeCell ref="H167:N167"/>
    <mergeCell ref="H168:N168"/>
  </mergeCells>
  <printOptions horizontalCentered="1"/>
  <pageMargins left="0.6854166666666667" right="0.7729166666666667" top="0.5104166666666666" bottom="0.38958333333333334" header="0.5118055555555555" footer="0.5118055555555555"/>
  <pageSetup horizontalDpi="300" verticalDpi="300" orientation="landscape" paperSize="9" scale="7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0"/>
  <sheetViews>
    <sheetView showGridLines="0" defaultGridColor="0" zoomScaleSheetLayoutView="100" colorId="8" workbookViewId="0" topLeftCell="A150">
      <selection activeCell="A87" sqref="A87"/>
    </sheetView>
  </sheetViews>
  <sheetFormatPr defaultColWidth="11.00390625" defaultRowHeight="15"/>
  <cols>
    <col min="1" max="1" width="62.421875" style="4" bestFit="1" customWidth="1"/>
    <col min="2" max="2" width="9.421875" style="134" customWidth="1"/>
    <col min="3" max="3" width="8.57421875" style="135" customWidth="1"/>
    <col min="4" max="4" width="8.57421875" style="134" customWidth="1"/>
    <col min="5" max="5" width="10.140625" style="128" bestFit="1" customWidth="1"/>
    <col min="6" max="6" width="8.57421875" style="126" customWidth="1"/>
    <col min="7" max="7" width="8.57421875" style="128" customWidth="1"/>
    <col min="8" max="8" width="8.57421875" style="129" customWidth="1"/>
    <col min="9" max="9" width="8.57421875" style="126" customWidth="1"/>
    <col min="10" max="11" width="8.57421875" style="128" customWidth="1"/>
    <col min="12" max="12" width="8.57421875" style="135" customWidth="1"/>
    <col min="13" max="13" width="8.57421875" style="128" customWidth="1"/>
    <col min="14" max="14" width="10.140625" style="128" bestFit="1" customWidth="1"/>
    <col min="15" max="16384" width="11.00390625" style="4" customWidth="1"/>
  </cols>
  <sheetData>
    <row r="1" spans="1:14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>
      <c r="A2" s="208" t="s">
        <v>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14" ht="15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1:14" ht="1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5">
      <c r="A5" s="175" t="s">
        <v>175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1:14" ht="14.25">
      <c r="A6" s="176" t="s">
        <v>176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</row>
    <row r="7" spans="1:14" ht="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5">
      <c r="A8" s="210" t="s">
        <v>177</v>
      </c>
      <c r="B8" s="210"/>
      <c r="C8" s="211" t="s">
        <v>5</v>
      </c>
      <c r="D8" s="211"/>
      <c r="E8" s="211"/>
      <c r="F8" s="212" t="s">
        <v>6</v>
      </c>
      <c r="G8" s="212"/>
      <c r="H8" s="212"/>
      <c r="I8" s="237" t="s">
        <v>7</v>
      </c>
      <c r="J8" s="237"/>
      <c r="K8" s="237"/>
      <c r="L8" s="238" t="s">
        <v>8</v>
      </c>
      <c r="M8" s="238"/>
      <c r="N8" s="238"/>
    </row>
    <row r="9" spans="1:14" ht="60">
      <c r="A9" s="213" t="s">
        <v>9</v>
      </c>
      <c r="B9" s="214" t="s">
        <v>10</v>
      </c>
      <c r="C9" s="215" t="s">
        <v>11</v>
      </c>
      <c r="D9" s="216" t="s">
        <v>12</v>
      </c>
      <c r="E9" s="217" t="s">
        <v>13</v>
      </c>
      <c r="F9" s="218" t="s">
        <v>11</v>
      </c>
      <c r="G9" s="219" t="s">
        <v>12</v>
      </c>
      <c r="H9" s="220" t="s">
        <v>13</v>
      </c>
      <c r="I9" s="239" t="s">
        <v>11</v>
      </c>
      <c r="J9" s="219" t="s">
        <v>12</v>
      </c>
      <c r="K9" s="240" t="s">
        <v>13</v>
      </c>
      <c r="L9" s="241" t="s">
        <v>11</v>
      </c>
      <c r="M9" s="216" t="s">
        <v>12</v>
      </c>
      <c r="N9" s="242" t="s">
        <v>13</v>
      </c>
    </row>
    <row r="10" spans="1:14" ht="15">
      <c r="A10" s="210" t="s">
        <v>14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43" t="s">
        <v>15</v>
      </c>
      <c r="L10" s="243"/>
      <c r="M10" s="243"/>
      <c r="N10" s="243"/>
    </row>
    <row r="11" spans="1:14" ht="15">
      <c r="A11" s="221" t="s">
        <v>16</v>
      </c>
      <c r="B11" s="222"/>
      <c r="C11" s="223"/>
      <c r="D11" s="224"/>
      <c r="E11" s="225"/>
      <c r="F11" s="226"/>
      <c r="G11" s="227"/>
      <c r="H11" s="228"/>
      <c r="I11" s="226"/>
      <c r="J11" s="244"/>
      <c r="K11" s="245">
        <v>5754</v>
      </c>
      <c r="L11" s="246"/>
      <c r="M11" s="246"/>
      <c r="N11" s="245">
        <v>4245</v>
      </c>
    </row>
    <row r="12" spans="1:14" ht="28.5">
      <c r="A12" s="229" t="s">
        <v>17</v>
      </c>
      <c r="B12" s="230" t="s">
        <v>18</v>
      </c>
      <c r="C12" s="231">
        <f>'Almoxarifado-Fevereiro_2021'!L13</f>
        <v>1</v>
      </c>
      <c r="D12" s="232">
        <f aca="true" t="shared" si="0" ref="D12:D75">_xlfn.IFERROR(ROUND(E12/C12,2),"-")</f>
        <v>6.5</v>
      </c>
      <c r="E12" s="233">
        <f>'Almoxarifado-Fevereiro_2021'!N13</f>
        <v>6.5</v>
      </c>
      <c r="F12" s="234"/>
      <c r="G12" s="235"/>
      <c r="H12" s="236">
        <f aca="true" t="shared" si="1" ref="H12:H84">F12*G12</f>
        <v>0</v>
      </c>
      <c r="I12" s="247"/>
      <c r="J12" s="248"/>
      <c r="K12" s="249">
        <f>I12*J12</f>
        <v>0</v>
      </c>
      <c r="L12" s="231">
        <f aca="true" t="shared" si="2" ref="L12:L84">C12+F12-I12</f>
        <v>1</v>
      </c>
      <c r="M12" s="232">
        <f aca="true" t="shared" si="3" ref="M12:M75">_xlfn.IFERROR(ROUND(N12/L12,2),"-")</f>
        <v>6.5</v>
      </c>
      <c r="N12" s="236">
        <f aca="true" t="shared" si="4" ref="N12:N84">E12+H12-K12</f>
        <v>6.5</v>
      </c>
    </row>
    <row r="13" spans="1:14" ht="28.5">
      <c r="A13" s="229" t="s">
        <v>19</v>
      </c>
      <c r="B13" s="230" t="s">
        <v>18</v>
      </c>
      <c r="C13" s="231">
        <f>'Almoxarifado-Fevereiro_2021'!L14</f>
        <v>9</v>
      </c>
      <c r="D13" s="232">
        <f t="shared" si="0"/>
        <v>14</v>
      </c>
      <c r="E13" s="233">
        <f>'Almoxarifado-Fevereiro_2021'!N14</f>
        <v>126</v>
      </c>
      <c r="F13" s="234"/>
      <c r="G13" s="235"/>
      <c r="H13" s="232">
        <f t="shared" si="1"/>
        <v>0</v>
      </c>
      <c r="I13" s="247"/>
      <c r="J13" s="248"/>
      <c r="K13" s="249">
        <f>J13*D13</f>
        <v>0</v>
      </c>
      <c r="L13" s="231">
        <f t="shared" si="2"/>
        <v>9</v>
      </c>
      <c r="M13" s="232">
        <f t="shared" si="3"/>
        <v>14</v>
      </c>
      <c r="N13" s="236">
        <f t="shared" si="4"/>
        <v>126</v>
      </c>
    </row>
    <row r="14" spans="1:14" ht="28.5">
      <c r="A14" s="229" t="s">
        <v>20</v>
      </c>
      <c r="B14" s="230" t="s">
        <v>18</v>
      </c>
      <c r="C14" s="231">
        <f>'Almoxarifado-Fevereiro_2021'!L15</f>
        <v>250</v>
      </c>
      <c r="D14" s="232">
        <f t="shared" si="0"/>
        <v>2.55</v>
      </c>
      <c r="E14" s="233">
        <f>'Almoxarifado-Fevereiro_2021'!N15</f>
        <v>637.5</v>
      </c>
      <c r="F14" s="234"/>
      <c r="G14" s="235"/>
      <c r="H14" s="232">
        <f t="shared" si="1"/>
        <v>0</v>
      </c>
      <c r="I14" s="247"/>
      <c r="J14" s="248"/>
      <c r="K14" s="249">
        <f aca="true" t="shared" si="5" ref="K14:K84">I14*J14</f>
        <v>0</v>
      </c>
      <c r="L14" s="231">
        <f t="shared" si="2"/>
        <v>250</v>
      </c>
      <c r="M14" s="232">
        <f t="shared" si="3"/>
        <v>2.55</v>
      </c>
      <c r="N14" s="236">
        <f t="shared" si="4"/>
        <v>637.5</v>
      </c>
    </row>
    <row r="15" spans="1:14" ht="15">
      <c r="A15" s="229" t="s">
        <v>21</v>
      </c>
      <c r="B15" s="230" t="s">
        <v>18</v>
      </c>
      <c r="C15" s="231">
        <f>'Almoxarifado-Fevereiro_2021'!L16</f>
        <v>13</v>
      </c>
      <c r="D15" s="232">
        <f t="shared" si="0"/>
        <v>4.69</v>
      </c>
      <c r="E15" s="233">
        <f>'Almoxarifado-Fevereiro_2021'!N16</f>
        <v>60.97</v>
      </c>
      <c r="F15" s="234"/>
      <c r="G15" s="235"/>
      <c r="H15" s="232">
        <f t="shared" si="1"/>
        <v>0</v>
      </c>
      <c r="I15" s="247"/>
      <c r="J15" s="248"/>
      <c r="K15" s="249">
        <f t="shared" si="5"/>
        <v>0</v>
      </c>
      <c r="L15" s="231">
        <f t="shared" si="2"/>
        <v>13</v>
      </c>
      <c r="M15" s="232">
        <f t="shared" si="3"/>
        <v>4.69</v>
      </c>
      <c r="N15" s="236">
        <f t="shared" si="4"/>
        <v>60.97</v>
      </c>
    </row>
    <row r="16" spans="1:14" ht="15">
      <c r="A16" s="229" t="s">
        <v>22</v>
      </c>
      <c r="B16" s="230" t="s">
        <v>18</v>
      </c>
      <c r="C16" s="231">
        <f>'Almoxarifado-Fevereiro_2021'!L17</f>
        <v>1</v>
      </c>
      <c r="D16" s="232">
        <f t="shared" si="0"/>
        <v>4.69</v>
      </c>
      <c r="E16" s="233">
        <f>'Almoxarifado-Fevereiro_2021'!N17</f>
        <v>4.69</v>
      </c>
      <c r="F16" s="234"/>
      <c r="G16" s="235"/>
      <c r="H16" s="232">
        <f t="shared" si="1"/>
        <v>0</v>
      </c>
      <c r="I16" s="247"/>
      <c r="J16" s="248"/>
      <c r="K16" s="249">
        <f t="shared" si="5"/>
        <v>0</v>
      </c>
      <c r="L16" s="231">
        <f t="shared" si="2"/>
        <v>1</v>
      </c>
      <c r="M16" s="232">
        <f t="shared" si="3"/>
        <v>4.69</v>
      </c>
      <c r="N16" s="236">
        <f t="shared" si="4"/>
        <v>4.69</v>
      </c>
    </row>
    <row r="17" spans="1:14" ht="15">
      <c r="A17" s="229" t="s">
        <v>23</v>
      </c>
      <c r="B17" s="230" t="s">
        <v>18</v>
      </c>
      <c r="C17" s="231">
        <f>'Almoxarifado-Fevereiro_2021'!L18</f>
        <v>74</v>
      </c>
      <c r="D17" s="232">
        <f t="shared" si="0"/>
        <v>0.79</v>
      </c>
      <c r="E17" s="233">
        <f>'Almoxarifado-Fevereiro_2021'!N18</f>
        <v>58.46</v>
      </c>
      <c r="F17" s="234"/>
      <c r="G17" s="235"/>
      <c r="H17" s="232">
        <f t="shared" si="1"/>
        <v>0</v>
      </c>
      <c r="I17" s="247"/>
      <c r="J17" s="248"/>
      <c r="K17" s="249">
        <f t="shared" si="5"/>
        <v>0</v>
      </c>
      <c r="L17" s="231">
        <f t="shared" si="2"/>
        <v>74</v>
      </c>
      <c r="M17" s="232">
        <f t="shared" si="3"/>
        <v>0.79</v>
      </c>
      <c r="N17" s="236">
        <f t="shared" si="4"/>
        <v>58.46</v>
      </c>
    </row>
    <row r="18" spans="1:14" ht="15">
      <c r="A18" s="229" t="s">
        <v>24</v>
      </c>
      <c r="B18" s="230" t="s">
        <v>18</v>
      </c>
      <c r="C18" s="231">
        <f>'Almoxarifado-Fevereiro_2021'!L19</f>
        <v>50</v>
      </c>
      <c r="D18" s="232">
        <f t="shared" si="0"/>
        <v>0.79</v>
      </c>
      <c r="E18" s="233">
        <f>'Almoxarifado-Fevereiro_2021'!N19</f>
        <v>39.5</v>
      </c>
      <c r="F18" s="234"/>
      <c r="G18" s="235"/>
      <c r="H18" s="232">
        <f t="shared" si="1"/>
        <v>0</v>
      </c>
      <c r="I18" s="247"/>
      <c r="J18" s="248"/>
      <c r="K18" s="249">
        <f t="shared" si="5"/>
        <v>0</v>
      </c>
      <c r="L18" s="231">
        <f t="shared" si="2"/>
        <v>50</v>
      </c>
      <c r="M18" s="232">
        <f t="shared" si="3"/>
        <v>0.79</v>
      </c>
      <c r="N18" s="236">
        <f t="shared" si="4"/>
        <v>39.5</v>
      </c>
    </row>
    <row r="19" spans="1:14" ht="15">
      <c r="A19" s="229" t="s">
        <v>25</v>
      </c>
      <c r="B19" s="230" t="s">
        <v>18</v>
      </c>
      <c r="C19" s="231">
        <f>'Almoxarifado-Fevereiro_2021'!L20</f>
        <v>28</v>
      </c>
      <c r="D19" s="232">
        <f t="shared" si="0"/>
        <v>0.68</v>
      </c>
      <c r="E19" s="233">
        <f>'Almoxarifado-Fevereiro_2021'!N20</f>
        <v>19.04</v>
      </c>
      <c r="F19" s="234"/>
      <c r="G19" s="235"/>
      <c r="H19" s="232">
        <f t="shared" si="1"/>
        <v>0</v>
      </c>
      <c r="I19" s="247"/>
      <c r="J19" s="248"/>
      <c r="K19" s="249">
        <f t="shared" si="5"/>
        <v>0</v>
      </c>
      <c r="L19" s="231">
        <f t="shared" si="2"/>
        <v>28</v>
      </c>
      <c r="M19" s="232">
        <f t="shared" si="3"/>
        <v>0.68</v>
      </c>
      <c r="N19" s="236">
        <f t="shared" si="4"/>
        <v>19.04</v>
      </c>
    </row>
    <row r="20" spans="1:14" ht="15">
      <c r="A20" s="229" t="s">
        <v>26</v>
      </c>
      <c r="B20" s="230" t="s">
        <v>18</v>
      </c>
      <c r="C20" s="231">
        <f>'Almoxarifado-Fevereiro_2021'!L21</f>
        <v>8</v>
      </c>
      <c r="D20" s="232">
        <f t="shared" si="0"/>
        <v>0.68</v>
      </c>
      <c r="E20" s="233">
        <f>'Almoxarifado-Fevereiro_2021'!N21</f>
        <v>5.44</v>
      </c>
      <c r="F20" s="234"/>
      <c r="G20" s="235"/>
      <c r="H20" s="232">
        <f t="shared" si="1"/>
        <v>0</v>
      </c>
      <c r="I20" s="247"/>
      <c r="J20" s="248"/>
      <c r="K20" s="249">
        <f t="shared" si="5"/>
        <v>0</v>
      </c>
      <c r="L20" s="231">
        <f t="shared" si="2"/>
        <v>8</v>
      </c>
      <c r="M20" s="232">
        <f t="shared" si="3"/>
        <v>0.68</v>
      </c>
      <c r="N20" s="236">
        <f t="shared" si="4"/>
        <v>5.44</v>
      </c>
    </row>
    <row r="21" spans="1:14" ht="15">
      <c r="A21" s="229" t="s">
        <v>27</v>
      </c>
      <c r="B21" s="230" t="s">
        <v>18</v>
      </c>
      <c r="C21" s="231">
        <f>'Almoxarifado-Fevereiro_2021'!L22</f>
        <v>8</v>
      </c>
      <c r="D21" s="232">
        <f t="shared" si="0"/>
        <v>0.68</v>
      </c>
      <c r="E21" s="233">
        <f>'Almoxarifado-Fevereiro_2021'!N22</f>
        <v>5.44</v>
      </c>
      <c r="F21" s="234"/>
      <c r="G21" s="235"/>
      <c r="H21" s="232">
        <f t="shared" si="1"/>
        <v>0</v>
      </c>
      <c r="I21" s="247"/>
      <c r="J21" s="248"/>
      <c r="K21" s="249">
        <f t="shared" si="5"/>
        <v>0</v>
      </c>
      <c r="L21" s="231">
        <f t="shared" si="2"/>
        <v>8</v>
      </c>
      <c r="M21" s="232">
        <f t="shared" si="3"/>
        <v>0.68</v>
      </c>
      <c r="N21" s="236">
        <f t="shared" si="4"/>
        <v>5.44</v>
      </c>
    </row>
    <row r="22" spans="1:14" ht="15">
      <c r="A22" s="229" t="s">
        <v>28</v>
      </c>
      <c r="B22" s="230" t="s">
        <v>18</v>
      </c>
      <c r="C22" s="231">
        <f>'Almoxarifado-Fevereiro_2021'!L23</f>
        <v>8</v>
      </c>
      <c r="D22" s="232">
        <f t="shared" si="0"/>
        <v>0.68</v>
      </c>
      <c r="E22" s="233">
        <f>'Almoxarifado-Fevereiro_2021'!N23</f>
        <v>5.44</v>
      </c>
      <c r="F22" s="234"/>
      <c r="G22" s="235"/>
      <c r="H22" s="232">
        <f t="shared" si="1"/>
        <v>0</v>
      </c>
      <c r="I22" s="247"/>
      <c r="J22" s="248"/>
      <c r="K22" s="249">
        <f t="shared" si="5"/>
        <v>0</v>
      </c>
      <c r="L22" s="231">
        <f t="shared" si="2"/>
        <v>8</v>
      </c>
      <c r="M22" s="232">
        <f t="shared" si="3"/>
        <v>0.68</v>
      </c>
      <c r="N22" s="236">
        <f t="shared" si="4"/>
        <v>5.44</v>
      </c>
    </row>
    <row r="23" spans="1:14" ht="15">
      <c r="A23" s="229" t="s">
        <v>29</v>
      </c>
      <c r="B23" s="230" t="s">
        <v>18</v>
      </c>
      <c r="C23" s="231">
        <f>'Almoxarifado-Fevereiro_2021'!L24</f>
        <v>5</v>
      </c>
      <c r="D23" s="232">
        <f t="shared" si="0"/>
        <v>1</v>
      </c>
      <c r="E23" s="233">
        <f>'Almoxarifado-Fevereiro_2021'!N24</f>
        <v>5</v>
      </c>
      <c r="F23" s="234"/>
      <c r="G23" s="235"/>
      <c r="H23" s="232">
        <f t="shared" si="1"/>
        <v>0</v>
      </c>
      <c r="I23" s="247"/>
      <c r="J23" s="248"/>
      <c r="K23" s="249">
        <f t="shared" si="5"/>
        <v>0</v>
      </c>
      <c r="L23" s="231">
        <f t="shared" si="2"/>
        <v>5</v>
      </c>
      <c r="M23" s="232">
        <f t="shared" si="3"/>
        <v>1</v>
      </c>
      <c r="N23" s="236">
        <f t="shared" si="4"/>
        <v>5</v>
      </c>
    </row>
    <row r="24" spans="1:14" ht="15">
      <c r="A24" s="229" t="s">
        <v>30</v>
      </c>
      <c r="B24" s="230" t="s">
        <v>18</v>
      </c>
      <c r="C24" s="231">
        <f>'Almoxarifado-Fevereiro_2021'!L25</f>
        <v>250</v>
      </c>
      <c r="D24" s="232">
        <f t="shared" si="0"/>
        <v>0.37</v>
      </c>
      <c r="E24" s="233">
        <f>'Almoxarifado-Fevereiro_2021'!N25</f>
        <v>92.5</v>
      </c>
      <c r="F24" s="234"/>
      <c r="G24" s="235"/>
      <c r="H24" s="232">
        <f t="shared" si="1"/>
        <v>0</v>
      </c>
      <c r="I24" s="247"/>
      <c r="J24" s="248"/>
      <c r="K24" s="249">
        <f t="shared" si="5"/>
        <v>0</v>
      </c>
      <c r="L24" s="231">
        <f t="shared" si="2"/>
        <v>250</v>
      </c>
      <c r="M24" s="232">
        <f t="shared" si="3"/>
        <v>0.37</v>
      </c>
      <c r="N24" s="236">
        <f t="shared" si="4"/>
        <v>92.5</v>
      </c>
    </row>
    <row r="25" spans="1:14" ht="15">
      <c r="A25" s="229" t="s">
        <v>31</v>
      </c>
      <c r="B25" s="230" t="s">
        <v>32</v>
      </c>
      <c r="C25" s="231">
        <f>'Almoxarifado-Fevereiro_2021'!L26</f>
        <v>10</v>
      </c>
      <c r="D25" s="232">
        <f t="shared" si="0"/>
        <v>4.59</v>
      </c>
      <c r="E25" s="233">
        <f>'Almoxarifado-Fevereiro_2021'!N26</f>
        <v>45.9</v>
      </c>
      <c r="F25" s="234"/>
      <c r="G25" s="235"/>
      <c r="H25" s="232">
        <f t="shared" si="1"/>
        <v>0</v>
      </c>
      <c r="I25" s="247"/>
      <c r="J25" s="248"/>
      <c r="K25" s="249">
        <f t="shared" si="5"/>
        <v>0</v>
      </c>
      <c r="L25" s="231">
        <f t="shared" si="2"/>
        <v>10</v>
      </c>
      <c r="M25" s="232">
        <f t="shared" si="3"/>
        <v>4.59</v>
      </c>
      <c r="N25" s="236">
        <f t="shared" si="4"/>
        <v>45.9</v>
      </c>
    </row>
    <row r="26" spans="1:14" ht="15">
      <c r="A26" s="229" t="s">
        <v>33</v>
      </c>
      <c r="B26" s="230" t="s">
        <v>32</v>
      </c>
      <c r="C26" s="231">
        <f>'Almoxarifado-Fevereiro_2021'!L27</f>
        <v>5</v>
      </c>
      <c r="D26" s="232">
        <f t="shared" si="0"/>
        <v>4.59</v>
      </c>
      <c r="E26" s="233">
        <f>'Almoxarifado-Fevereiro_2021'!N27</f>
        <v>22.95</v>
      </c>
      <c r="F26" s="234"/>
      <c r="G26" s="235"/>
      <c r="H26" s="232">
        <f t="shared" si="1"/>
        <v>0</v>
      </c>
      <c r="I26" s="247"/>
      <c r="J26" s="248"/>
      <c r="K26" s="249">
        <f t="shared" si="5"/>
        <v>0</v>
      </c>
      <c r="L26" s="231">
        <f t="shared" si="2"/>
        <v>5</v>
      </c>
      <c r="M26" s="232">
        <f t="shared" si="3"/>
        <v>4.59</v>
      </c>
      <c r="N26" s="236">
        <f t="shared" si="4"/>
        <v>22.95</v>
      </c>
    </row>
    <row r="27" spans="1:14" ht="15">
      <c r="A27" s="229" t="s">
        <v>34</v>
      </c>
      <c r="B27" s="230" t="s">
        <v>32</v>
      </c>
      <c r="C27" s="231">
        <f>'Almoxarifado-Fevereiro_2021'!L28</f>
        <v>2</v>
      </c>
      <c r="D27" s="232">
        <f t="shared" si="0"/>
        <v>4.59</v>
      </c>
      <c r="E27" s="233">
        <f>'Almoxarifado-Fevereiro_2021'!N28</f>
        <v>9.18</v>
      </c>
      <c r="F27" s="234"/>
      <c r="G27" s="235"/>
      <c r="H27" s="232">
        <f t="shared" si="1"/>
        <v>0</v>
      </c>
      <c r="I27" s="247"/>
      <c r="J27" s="248"/>
      <c r="K27" s="249">
        <f t="shared" si="5"/>
        <v>0</v>
      </c>
      <c r="L27" s="231">
        <f t="shared" si="2"/>
        <v>2</v>
      </c>
      <c r="M27" s="232">
        <f t="shared" si="3"/>
        <v>4.59</v>
      </c>
      <c r="N27" s="236">
        <f t="shared" si="4"/>
        <v>9.18</v>
      </c>
    </row>
    <row r="28" spans="1:14" ht="15">
      <c r="A28" s="229" t="s">
        <v>35</v>
      </c>
      <c r="B28" s="230" t="s">
        <v>32</v>
      </c>
      <c r="C28" s="231">
        <f>'Almoxarifado-Fevereiro_2021'!L29</f>
        <v>3</v>
      </c>
      <c r="D28" s="232">
        <f t="shared" si="0"/>
        <v>4.59</v>
      </c>
      <c r="E28" s="233">
        <f>'Almoxarifado-Fevereiro_2021'!N29</f>
        <v>13.77</v>
      </c>
      <c r="F28" s="234"/>
      <c r="G28" s="235"/>
      <c r="H28" s="232">
        <f t="shared" si="1"/>
        <v>0</v>
      </c>
      <c r="I28" s="247"/>
      <c r="J28" s="248"/>
      <c r="K28" s="249">
        <f t="shared" si="5"/>
        <v>0</v>
      </c>
      <c r="L28" s="231">
        <f t="shared" si="2"/>
        <v>3</v>
      </c>
      <c r="M28" s="232">
        <f t="shared" si="3"/>
        <v>4.59</v>
      </c>
      <c r="N28" s="236">
        <f t="shared" si="4"/>
        <v>13.77</v>
      </c>
    </row>
    <row r="29" spans="1:14" ht="15">
      <c r="A29" s="229" t="s">
        <v>36</v>
      </c>
      <c r="B29" s="230" t="s">
        <v>32</v>
      </c>
      <c r="C29" s="231">
        <f>'Almoxarifado-Fevereiro_2021'!L30</f>
        <v>5</v>
      </c>
      <c r="D29" s="232">
        <f t="shared" si="0"/>
        <v>14.9</v>
      </c>
      <c r="E29" s="233">
        <f>'Almoxarifado-Fevereiro_2021'!N30</f>
        <v>74.5</v>
      </c>
      <c r="F29" s="234"/>
      <c r="G29" s="235"/>
      <c r="H29" s="232">
        <f t="shared" si="1"/>
        <v>0</v>
      </c>
      <c r="I29" s="247"/>
      <c r="J29" s="248"/>
      <c r="K29" s="249">
        <f t="shared" si="5"/>
        <v>0</v>
      </c>
      <c r="L29" s="231">
        <f t="shared" si="2"/>
        <v>5</v>
      </c>
      <c r="M29" s="232">
        <f t="shared" si="3"/>
        <v>14.9</v>
      </c>
      <c r="N29" s="236">
        <f t="shared" si="4"/>
        <v>74.5</v>
      </c>
    </row>
    <row r="30" spans="1:14" ht="15">
      <c r="A30" s="229" t="s">
        <v>37</v>
      </c>
      <c r="B30" s="230" t="s">
        <v>18</v>
      </c>
      <c r="C30" s="231">
        <f>'Almoxarifado-Fevereiro_2021'!L31</f>
        <v>6</v>
      </c>
      <c r="D30" s="232">
        <f t="shared" si="0"/>
        <v>3.86</v>
      </c>
      <c r="E30" s="233">
        <f>'Almoxarifado-Fevereiro_2021'!N31</f>
        <v>23.16</v>
      </c>
      <c r="F30" s="234"/>
      <c r="G30" s="235"/>
      <c r="H30" s="232">
        <f t="shared" si="1"/>
        <v>0</v>
      </c>
      <c r="I30" s="247"/>
      <c r="J30" s="248"/>
      <c r="K30" s="249">
        <f t="shared" si="5"/>
        <v>0</v>
      </c>
      <c r="L30" s="231">
        <f t="shared" si="2"/>
        <v>6</v>
      </c>
      <c r="M30" s="232">
        <f t="shared" si="3"/>
        <v>3.86</v>
      </c>
      <c r="N30" s="236">
        <f t="shared" si="4"/>
        <v>23.16</v>
      </c>
    </row>
    <row r="31" spans="1:14" ht="15">
      <c r="A31" s="229" t="s">
        <v>38</v>
      </c>
      <c r="B31" s="230" t="s">
        <v>18</v>
      </c>
      <c r="C31" s="231">
        <f>'Almoxarifado-Fevereiro_2021'!L32</f>
        <v>6</v>
      </c>
      <c r="D31" s="232">
        <f t="shared" si="0"/>
        <v>0.43</v>
      </c>
      <c r="E31" s="233">
        <f>'Almoxarifado-Fevereiro_2021'!N32</f>
        <v>2.58</v>
      </c>
      <c r="F31" s="234"/>
      <c r="G31" s="235"/>
      <c r="H31" s="232">
        <f t="shared" si="1"/>
        <v>0</v>
      </c>
      <c r="I31" s="247"/>
      <c r="J31" s="248"/>
      <c r="K31" s="249">
        <f t="shared" si="5"/>
        <v>0</v>
      </c>
      <c r="L31" s="231">
        <f t="shared" si="2"/>
        <v>6</v>
      </c>
      <c r="M31" s="232">
        <f t="shared" si="3"/>
        <v>0.43</v>
      </c>
      <c r="N31" s="236">
        <f t="shared" si="4"/>
        <v>2.58</v>
      </c>
    </row>
    <row r="32" spans="1:14" ht="15">
      <c r="A32" s="229" t="s">
        <v>39</v>
      </c>
      <c r="B32" s="230" t="s">
        <v>18</v>
      </c>
      <c r="C32" s="231">
        <f>'Almoxarifado-Fevereiro_2021'!L33</f>
        <v>3</v>
      </c>
      <c r="D32" s="232">
        <f t="shared" si="0"/>
        <v>0.45</v>
      </c>
      <c r="E32" s="233">
        <f>'Almoxarifado-Fevereiro_2021'!N33</f>
        <v>1.35</v>
      </c>
      <c r="F32" s="234"/>
      <c r="G32" s="235"/>
      <c r="H32" s="232">
        <f t="shared" si="1"/>
        <v>0</v>
      </c>
      <c r="I32" s="247"/>
      <c r="J32" s="248"/>
      <c r="K32" s="249">
        <f t="shared" si="5"/>
        <v>0</v>
      </c>
      <c r="L32" s="231">
        <f t="shared" si="2"/>
        <v>3</v>
      </c>
      <c r="M32" s="232">
        <f t="shared" si="3"/>
        <v>0.45</v>
      </c>
      <c r="N32" s="236">
        <f t="shared" si="4"/>
        <v>1.35</v>
      </c>
    </row>
    <row r="33" spans="1:14" ht="15">
      <c r="A33" s="229" t="s">
        <v>40</v>
      </c>
      <c r="B33" s="230" t="s">
        <v>18</v>
      </c>
      <c r="C33" s="231">
        <f>'Almoxarifado-Fevereiro_2021'!L34</f>
        <v>21</v>
      </c>
      <c r="D33" s="232">
        <f t="shared" si="0"/>
        <v>2.8</v>
      </c>
      <c r="E33" s="233">
        <f>'Almoxarifado-Fevereiro_2021'!N34</f>
        <v>58.8</v>
      </c>
      <c r="F33" s="234"/>
      <c r="G33" s="235"/>
      <c r="H33" s="232">
        <f t="shared" si="1"/>
        <v>0</v>
      </c>
      <c r="I33" s="247"/>
      <c r="J33" s="248"/>
      <c r="K33" s="249">
        <f t="shared" si="5"/>
        <v>0</v>
      </c>
      <c r="L33" s="231">
        <f t="shared" si="2"/>
        <v>21</v>
      </c>
      <c r="M33" s="232">
        <f t="shared" si="3"/>
        <v>2.8</v>
      </c>
      <c r="N33" s="236">
        <f t="shared" si="4"/>
        <v>58.8</v>
      </c>
    </row>
    <row r="34" spans="1:14" ht="15">
      <c r="A34" s="229" t="s">
        <v>41</v>
      </c>
      <c r="B34" s="230" t="s">
        <v>18</v>
      </c>
      <c r="C34" s="231">
        <f>'Almoxarifado-Fevereiro_2021'!L35</f>
        <v>730</v>
      </c>
      <c r="D34" s="232">
        <f t="shared" si="0"/>
        <v>0.11</v>
      </c>
      <c r="E34" s="233">
        <f>'Almoxarifado-Fevereiro_2021'!N35</f>
        <v>80.3</v>
      </c>
      <c r="F34" s="234"/>
      <c r="G34" s="235"/>
      <c r="H34" s="232">
        <f t="shared" si="1"/>
        <v>0</v>
      </c>
      <c r="I34" s="247"/>
      <c r="J34" s="248"/>
      <c r="K34" s="249">
        <f t="shared" si="5"/>
        <v>0</v>
      </c>
      <c r="L34" s="231">
        <f t="shared" si="2"/>
        <v>730</v>
      </c>
      <c r="M34" s="232">
        <f t="shared" si="3"/>
        <v>0.11</v>
      </c>
      <c r="N34" s="236">
        <f t="shared" si="4"/>
        <v>80.3</v>
      </c>
    </row>
    <row r="35" spans="1:14" ht="15">
      <c r="A35" s="229" t="s">
        <v>42</v>
      </c>
      <c r="B35" s="230" t="s">
        <v>18</v>
      </c>
      <c r="C35" s="231">
        <f>'Almoxarifado-Fevereiro_2021'!L36</f>
        <v>9</v>
      </c>
      <c r="D35" s="232">
        <f t="shared" si="0"/>
        <v>12.81</v>
      </c>
      <c r="E35" s="233">
        <f>'Almoxarifado-Fevereiro_2021'!N36</f>
        <v>115.29</v>
      </c>
      <c r="F35" s="234"/>
      <c r="G35" s="235"/>
      <c r="H35" s="232">
        <f t="shared" si="1"/>
        <v>0</v>
      </c>
      <c r="I35" s="247"/>
      <c r="J35" s="248"/>
      <c r="K35" s="249">
        <f t="shared" si="5"/>
        <v>0</v>
      </c>
      <c r="L35" s="231">
        <f t="shared" si="2"/>
        <v>9</v>
      </c>
      <c r="M35" s="232">
        <f t="shared" si="3"/>
        <v>12.81</v>
      </c>
      <c r="N35" s="236">
        <f t="shared" si="4"/>
        <v>115.29</v>
      </c>
    </row>
    <row r="36" spans="1:14" ht="15">
      <c r="A36" s="229" t="s">
        <v>43</v>
      </c>
      <c r="B36" s="230" t="s">
        <v>18</v>
      </c>
      <c r="C36" s="231">
        <f>'Almoxarifado-Fevereiro_2021'!L37</f>
        <v>4</v>
      </c>
      <c r="D36" s="232">
        <f t="shared" si="0"/>
        <v>0.25</v>
      </c>
      <c r="E36" s="233">
        <f>'Almoxarifado-Fevereiro_2021'!N37</f>
        <v>1</v>
      </c>
      <c r="F36" s="234"/>
      <c r="G36" s="235"/>
      <c r="H36" s="232">
        <f t="shared" si="1"/>
        <v>0</v>
      </c>
      <c r="I36" s="247"/>
      <c r="J36" s="248"/>
      <c r="K36" s="249">
        <f t="shared" si="5"/>
        <v>0</v>
      </c>
      <c r="L36" s="231">
        <f t="shared" si="2"/>
        <v>4</v>
      </c>
      <c r="M36" s="232">
        <f t="shared" si="3"/>
        <v>0.25</v>
      </c>
      <c r="N36" s="236">
        <f t="shared" si="4"/>
        <v>1</v>
      </c>
    </row>
    <row r="37" spans="1:14" ht="15">
      <c r="A37" s="229" t="s">
        <v>44</v>
      </c>
      <c r="B37" s="230" t="s">
        <v>32</v>
      </c>
      <c r="C37" s="231">
        <f>'Almoxarifado-Fevereiro_2021'!L38</f>
        <v>3</v>
      </c>
      <c r="D37" s="232">
        <f t="shared" si="0"/>
        <v>0.37</v>
      </c>
      <c r="E37" s="233">
        <f>'Almoxarifado-Fevereiro_2021'!N38</f>
        <v>1.11</v>
      </c>
      <c r="F37" s="234"/>
      <c r="G37" s="235"/>
      <c r="H37" s="232">
        <f t="shared" si="1"/>
        <v>0</v>
      </c>
      <c r="I37" s="247"/>
      <c r="J37" s="248"/>
      <c r="K37" s="249">
        <f t="shared" si="5"/>
        <v>0</v>
      </c>
      <c r="L37" s="231">
        <f t="shared" si="2"/>
        <v>3</v>
      </c>
      <c r="M37" s="232">
        <f t="shared" si="3"/>
        <v>0.37</v>
      </c>
      <c r="N37" s="236">
        <f t="shared" si="4"/>
        <v>1.11</v>
      </c>
    </row>
    <row r="38" spans="1:14" ht="15">
      <c r="A38" s="229" t="s">
        <v>45</v>
      </c>
      <c r="B38" s="230" t="s">
        <v>18</v>
      </c>
      <c r="C38" s="231">
        <f>'Almoxarifado-Fevereiro_2021'!L39</f>
        <v>1</v>
      </c>
      <c r="D38" s="232">
        <f t="shared" si="0"/>
        <v>39.41</v>
      </c>
      <c r="E38" s="233">
        <f>'Almoxarifado-Fevereiro_2021'!N39</f>
        <v>39.41</v>
      </c>
      <c r="F38" s="234"/>
      <c r="G38" s="235"/>
      <c r="H38" s="232">
        <f t="shared" si="1"/>
        <v>0</v>
      </c>
      <c r="I38" s="247"/>
      <c r="J38" s="248"/>
      <c r="K38" s="249">
        <f t="shared" si="5"/>
        <v>0</v>
      </c>
      <c r="L38" s="231">
        <f t="shared" si="2"/>
        <v>1</v>
      </c>
      <c r="M38" s="232">
        <f t="shared" si="3"/>
        <v>39.41</v>
      </c>
      <c r="N38" s="236">
        <f t="shared" si="4"/>
        <v>39.41</v>
      </c>
    </row>
    <row r="39" spans="1:14" ht="15">
      <c r="A39" s="229" t="s">
        <v>46</v>
      </c>
      <c r="B39" s="230" t="s">
        <v>18</v>
      </c>
      <c r="C39" s="231">
        <f>'Almoxarifado-Fevereiro_2021'!L40</f>
        <v>6</v>
      </c>
      <c r="D39" s="232">
        <f t="shared" si="0"/>
        <v>1.88</v>
      </c>
      <c r="E39" s="233">
        <f>'Almoxarifado-Fevereiro_2021'!N40</f>
        <v>11.28</v>
      </c>
      <c r="F39" s="234"/>
      <c r="G39" s="235"/>
      <c r="H39" s="232">
        <f t="shared" si="1"/>
        <v>0</v>
      </c>
      <c r="I39" s="247"/>
      <c r="J39" s="248"/>
      <c r="K39" s="249">
        <f t="shared" si="5"/>
        <v>0</v>
      </c>
      <c r="L39" s="231">
        <f t="shared" si="2"/>
        <v>6</v>
      </c>
      <c r="M39" s="232">
        <f t="shared" si="3"/>
        <v>1.88</v>
      </c>
      <c r="N39" s="236">
        <f t="shared" si="4"/>
        <v>11.28</v>
      </c>
    </row>
    <row r="40" spans="1:14" ht="15">
      <c r="A40" s="229" t="s">
        <v>47</v>
      </c>
      <c r="B40" s="230" t="s">
        <v>18</v>
      </c>
      <c r="C40" s="231">
        <f>'Almoxarifado-Fevereiro_2021'!L41</f>
        <v>3</v>
      </c>
      <c r="D40" s="232">
        <f t="shared" si="0"/>
        <v>1.86</v>
      </c>
      <c r="E40" s="233">
        <f>'Almoxarifado-Fevereiro_2021'!N41</f>
        <v>5.58</v>
      </c>
      <c r="F40" s="234"/>
      <c r="G40" s="235"/>
      <c r="H40" s="232">
        <f t="shared" si="1"/>
        <v>0</v>
      </c>
      <c r="I40" s="247"/>
      <c r="J40" s="248"/>
      <c r="K40" s="249">
        <f t="shared" si="5"/>
        <v>0</v>
      </c>
      <c r="L40" s="231">
        <f t="shared" si="2"/>
        <v>3</v>
      </c>
      <c r="M40" s="232">
        <f t="shared" si="3"/>
        <v>1.86</v>
      </c>
      <c r="N40" s="236">
        <f t="shared" si="4"/>
        <v>5.58</v>
      </c>
    </row>
    <row r="41" spans="1:14" ht="15">
      <c r="A41" s="229" t="s">
        <v>48</v>
      </c>
      <c r="B41" s="230" t="s">
        <v>18</v>
      </c>
      <c r="C41" s="231">
        <f>'Almoxarifado-Fevereiro_2021'!L42</f>
        <v>41</v>
      </c>
      <c r="D41" s="232">
        <f t="shared" si="0"/>
        <v>1.9</v>
      </c>
      <c r="E41" s="233">
        <f>'Almoxarifado-Fevereiro_2021'!N42</f>
        <v>77.9</v>
      </c>
      <c r="F41" s="234"/>
      <c r="G41" s="235"/>
      <c r="H41" s="232">
        <f t="shared" si="1"/>
        <v>0</v>
      </c>
      <c r="I41" s="247"/>
      <c r="J41" s="248"/>
      <c r="K41" s="249">
        <f t="shared" si="5"/>
        <v>0</v>
      </c>
      <c r="L41" s="231">
        <f t="shared" si="2"/>
        <v>41</v>
      </c>
      <c r="M41" s="232">
        <f t="shared" si="3"/>
        <v>1.9</v>
      </c>
      <c r="N41" s="236">
        <f t="shared" si="4"/>
        <v>77.9</v>
      </c>
    </row>
    <row r="42" spans="1:14" ht="15">
      <c r="A42" s="229" t="s">
        <v>49</v>
      </c>
      <c r="B42" s="230" t="s">
        <v>18</v>
      </c>
      <c r="C42" s="231">
        <f>'Almoxarifado-Fevereiro_2021'!L43</f>
        <v>50</v>
      </c>
      <c r="D42" s="232">
        <f t="shared" si="0"/>
        <v>4.9</v>
      </c>
      <c r="E42" s="233">
        <f>'Almoxarifado-Fevereiro_2021'!N43</f>
        <v>245</v>
      </c>
      <c r="F42" s="234"/>
      <c r="G42" s="235"/>
      <c r="H42" s="232">
        <f t="shared" si="1"/>
        <v>0</v>
      </c>
      <c r="I42" s="247"/>
      <c r="J42" s="248"/>
      <c r="K42" s="249">
        <f t="shared" si="5"/>
        <v>0</v>
      </c>
      <c r="L42" s="231">
        <f t="shared" si="2"/>
        <v>50</v>
      </c>
      <c r="M42" s="232">
        <f t="shared" si="3"/>
        <v>4.9</v>
      </c>
      <c r="N42" s="236">
        <f t="shared" si="4"/>
        <v>245</v>
      </c>
    </row>
    <row r="43" spans="1:14" ht="15">
      <c r="A43" s="229" t="s">
        <v>50</v>
      </c>
      <c r="B43" s="230" t="s">
        <v>18</v>
      </c>
      <c r="C43" s="231">
        <f>'Almoxarifado-Fevereiro_2021'!L44</f>
        <v>2</v>
      </c>
      <c r="D43" s="232">
        <f t="shared" si="0"/>
        <v>7.99</v>
      </c>
      <c r="E43" s="233">
        <f>'Almoxarifado-Fevereiro_2021'!N44</f>
        <v>15.98</v>
      </c>
      <c r="F43" s="234"/>
      <c r="G43" s="235"/>
      <c r="H43" s="232">
        <f t="shared" si="1"/>
        <v>0</v>
      </c>
      <c r="I43" s="247"/>
      <c r="J43" s="248"/>
      <c r="K43" s="249">
        <f t="shared" si="5"/>
        <v>0</v>
      </c>
      <c r="L43" s="231">
        <f t="shared" si="2"/>
        <v>2</v>
      </c>
      <c r="M43" s="232">
        <f t="shared" si="3"/>
        <v>7.99</v>
      </c>
      <c r="N43" s="236">
        <f t="shared" si="4"/>
        <v>15.98</v>
      </c>
    </row>
    <row r="44" spans="1:14" ht="15">
      <c r="A44" s="229" t="s">
        <v>51</v>
      </c>
      <c r="B44" s="230" t="s">
        <v>32</v>
      </c>
      <c r="C44" s="231">
        <f>'Almoxarifado-Fevereiro_2021'!L45</f>
        <v>1</v>
      </c>
      <c r="D44" s="232">
        <f t="shared" si="0"/>
        <v>4.95</v>
      </c>
      <c r="E44" s="233">
        <f>'Almoxarifado-Fevereiro_2021'!N45</f>
        <v>4.95</v>
      </c>
      <c r="F44" s="234"/>
      <c r="G44" s="235"/>
      <c r="H44" s="232">
        <f t="shared" si="1"/>
        <v>0</v>
      </c>
      <c r="I44" s="247"/>
      <c r="J44" s="248"/>
      <c r="K44" s="249">
        <f t="shared" si="5"/>
        <v>0</v>
      </c>
      <c r="L44" s="231">
        <f t="shared" si="2"/>
        <v>1</v>
      </c>
      <c r="M44" s="232">
        <f t="shared" si="3"/>
        <v>4.95</v>
      </c>
      <c r="N44" s="236">
        <f t="shared" si="4"/>
        <v>4.95</v>
      </c>
    </row>
    <row r="45" spans="1:14" ht="15">
      <c r="A45" s="229" t="s">
        <v>52</v>
      </c>
      <c r="B45" s="230" t="s">
        <v>53</v>
      </c>
      <c r="C45" s="231">
        <f>'Almoxarifado-Fevereiro_2021'!L46</f>
        <v>31</v>
      </c>
      <c r="D45" s="232">
        <f t="shared" si="0"/>
        <v>10.15</v>
      </c>
      <c r="E45" s="233">
        <f>'Almoxarifado-Fevereiro_2021'!N46</f>
        <v>314.65</v>
      </c>
      <c r="F45" s="234"/>
      <c r="G45" s="235"/>
      <c r="H45" s="232">
        <f t="shared" si="1"/>
        <v>0</v>
      </c>
      <c r="I45" s="247"/>
      <c r="J45" s="248"/>
      <c r="K45" s="249">
        <f t="shared" si="5"/>
        <v>0</v>
      </c>
      <c r="L45" s="231">
        <f t="shared" si="2"/>
        <v>31</v>
      </c>
      <c r="M45" s="232">
        <f t="shared" si="3"/>
        <v>10.15</v>
      </c>
      <c r="N45" s="236">
        <f t="shared" si="4"/>
        <v>314.65</v>
      </c>
    </row>
    <row r="46" spans="1:14" ht="15">
      <c r="A46" s="229" t="s">
        <v>54</v>
      </c>
      <c r="B46" s="230" t="s">
        <v>32</v>
      </c>
      <c r="C46" s="231">
        <f>'Almoxarifado-Fevereiro_2021'!L47</f>
        <v>12</v>
      </c>
      <c r="D46" s="232">
        <f t="shared" si="0"/>
        <v>10.15</v>
      </c>
      <c r="E46" s="233">
        <f>'Almoxarifado-Fevereiro_2021'!N47</f>
        <v>121.8</v>
      </c>
      <c r="F46" s="234"/>
      <c r="G46" s="235"/>
      <c r="H46" s="232">
        <f t="shared" si="1"/>
        <v>0</v>
      </c>
      <c r="I46" s="247"/>
      <c r="J46" s="248"/>
      <c r="K46" s="249">
        <f t="shared" si="5"/>
        <v>0</v>
      </c>
      <c r="L46" s="231">
        <f t="shared" si="2"/>
        <v>12</v>
      </c>
      <c r="M46" s="232">
        <f t="shared" si="3"/>
        <v>10.15</v>
      </c>
      <c r="N46" s="236">
        <f t="shared" si="4"/>
        <v>121.8</v>
      </c>
    </row>
    <row r="47" spans="1:14" ht="15">
      <c r="A47" s="229" t="s">
        <v>55</v>
      </c>
      <c r="B47" s="230" t="s">
        <v>32</v>
      </c>
      <c r="C47" s="231">
        <f>'Almoxarifado-Fevereiro_2021'!L48</f>
        <v>7</v>
      </c>
      <c r="D47" s="232">
        <f t="shared" si="0"/>
        <v>10.15</v>
      </c>
      <c r="E47" s="233">
        <f>'Almoxarifado-Fevereiro_2021'!N48</f>
        <v>71.05</v>
      </c>
      <c r="F47" s="234"/>
      <c r="G47" s="235"/>
      <c r="H47" s="232">
        <f t="shared" si="1"/>
        <v>0</v>
      </c>
      <c r="I47" s="247"/>
      <c r="J47" s="248"/>
      <c r="K47" s="249">
        <f t="shared" si="5"/>
        <v>0</v>
      </c>
      <c r="L47" s="231">
        <f t="shared" si="2"/>
        <v>7</v>
      </c>
      <c r="M47" s="232">
        <f t="shared" si="3"/>
        <v>10.15</v>
      </c>
      <c r="N47" s="236">
        <f t="shared" si="4"/>
        <v>71.05</v>
      </c>
    </row>
    <row r="48" spans="1:14" ht="15">
      <c r="A48" s="229" t="s">
        <v>56</v>
      </c>
      <c r="B48" s="230" t="s">
        <v>32</v>
      </c>
      <c r="C48" s="231">
        <f>'Almoxarifado-Fevereiro_2021'!L49</f>
        <v>5</v>
      </c>
      <c r="D48" s="232">
        <f t="shared" si="0"/>
        <v>29</v>
      </c>
      <c r="E48" s="233">
        <f>'Almoxarifado-Fevereiro_2021'!N49</f>
        <v>145</v>
      </c>
      <c r="F48" s="234"/>
      <c r="G48" s="235"/>
      <c r="H48" s="232">
        <f t="shared" si="1"/>
        <v>0</v>
      </c>
      <c r="I48" s="247"/>
      <c r="J48" s="248"/>
      <c r="K48" s="249">
        <f t="shared" si="5"/>
        <v>0</v>
      </c>
      <c r="L48" s="231">
        <f t="shared" si="2"/>
        <v>5</v>
      </c>
      <c r="M48" s="232">
        <f t="shared" si="3"/>
        <v>29</v>
      </c>
      <c r="N48" s="236">
        <f t="shared" si="4"/>
        <v>145</v>
      </c>
    </row>
    <row r="49" spans="1:14" ht="15">
      <c r="A49" s="229" t="s">
        <v>57</v>
      </c>
      <c r="B49" s="230" t="s">
        <v>18</v>
      </c>
      <c r="C49" s="231">
        <f>'Almoxarifado-Fevereiro_2021'!L50</f>
        <v>19</v>
      </c>
      <c r="D49" s="232">
        <f t="shared" si="0"/>
        <v>2.48</v>
      </c>
      <c r="E49" s="233">
        <f>'Almoxarifado-Fevereiro_2021'!N50</f>
        <v>47.12</v>
      </c>
      <c r="F49" s="234"/>
      <c r="G49" s="235"/>
      <c r="H49" s="232">
        <f t="shared" si="1"/>
        <v>0</v>
      </c>
      <c r="I49" s="247"/>
      <c r="J49" s="248"/>
      <c r="K49" s="249">
        <f t="shared" si="5"/>
        <v>0</v>
      </c>
      <c r="L49" s="231">
        <f t="shared" si="2"/>
        <v>19</v>
      </c>
      <c r="M49" s="232">
        <f t="shared" si="3"/>
        <v>2.48</v>
      </c>
      <c r="N49" s="236">
        <f t="shared" si="4"/>
        <v>47.12</v>
      </c>
    </row>
    <row r="50" spans="1:14" ht="15">
      <c r="A50" s="229" t="s">
        <v>58</v>
      </c>
      <c r="B50" s="230" t="s">
        <v>18</v>
      </c>
      <c r="C50" s="231">
        <f>'Almoxarifado-Fevereiro_2021'!L51</f>
        <v>98</v>
      </c>
      <c r="D50" s="232">
        <f t="shared" si="0"/>
        <v>0.26</v>
      </c>
      <c r="E50" s="233">
        <f>'Almoxarifado-Fevereiro_2021'!N51</f>
        <v>25.48</v>
      </c>
      <c r="F50" s="234"/>
      <c r="G50" s="235"/>
      <c r="H50" s="232">
        <f t="shared" si="1"/>
        <v>0</v>
      </c>
      <c r="I50" s="247"/>
      <c r="J50" s="248"/>
      <c r="K50" s="249">
        <f t="shared" si="5"/>
        <v>0</v>
      </c>
      <c r="L50" s="231">
        <f t="shared" si="2"/>
        <v>98</v>
      </c>
      <c r="M50" s="232">
        <f t="shared" si="3"/>
        <v>0.26</v>
      </c>
      <c r="N50" s="236">
        <f t="shared" si="4"/>
        <v>25.48</v>
      </c>
    </row>
    <row r="51" spans="1:14" ht="15">
      <c r="A51" s="229" t="s">
        <v>59</v>
      </c>
      <c r="B51" s="230" t="s">
        <v>18</v>
      </c>
      <c r="C51" s="231">
        <f>'Almoxarifado-Fevereiro_2021'!L52</f>
        <v>1</v>
      </c>
      <c r="D51" s="232">
        <f t="shared" si="0"/>
        <v>2.98</v>
      </c>
      <c r="E51" s="233">
        <f>'Almoxarifado-Fevereiro_2021'!N52</f>
        <v>2.98</v>
      </c>
      <c r="F51" s="234"/>
      <c r="G51" s="235"/>
      <c r="H51" s="232">
        <f t="shared" si="1"/>
        <v>0</v>
      </c>
      <c r="I51" s="247"/>
      <c r="J51" s="248"/>
      <c r="K51" s="249">
        <f t="shared" si="5"/>
        <v>0</v>
      </c>
      <c r="L51" s="231">
        <f t="shared" si="2"/>
        <v>1</v>
      </c>
      <c r="M51" s="232">
        <f t="shared" si="3"/>
        <v>2.98</v>
      </c>
      <c r="N51" s="236">
        <f t="shared" si="4"/>
        <v>2.98</v>
      </c>
    </row>
    <row r="52" spans="1:14" ht="15">
      <c r="A52" s="229" t="s">
        <v>60</v>
      </c>
      <c r="B52" s="230" t="s">
        <v>32</v>
      </c>
      <c r="C52" s="231">
        <f>'Almoxarifado-Fevereiro_2021'!L53</f>
        <v>2</v>
      </c>
      <c r="D52" s="232">
        <f t="shared" si="0"/>
        <v>17.99</v>
      </c>
      <c r="E52" s="233">
        <f>'Almoxarifado-Fevereiro_2021'!N53</f>
        <v>35.98</v>
      </c>
      <c r="F52" s="234"/>
      <c r="G52" s="235"/>
      <c r="H52" s="232">
        <f t="shared" si="1"/>
        <v>0</v>
      </c>
      <c r="I52" s="247"/>
      <c r="J52" s="248"/>
      <c r="K52" s="249">
        <f t="shared" si="5"/>
        <v>0</v>
      </c>
      <c r="L52" s="231">
        <f t="shared" si="2"/>
        <v>2</v>
      </c>
      <c r="M52" s="232">
        <f t="shared" si="3"/>
        <v>17.99</v>
      </c>
      <c r="N52" s="236">
        <f t="shared" si="4"/>
        <v>35.98</v>
      </c>
    </row>
    <row r="53" spans="1:14" ht="14.25">
      <c r="A53" s="229" t="s">
        <v>61</v>
      </c>
      <c r="B53" s="230" t="s">
        <v>32</v>
      </c>
      <c r="C53" s="231">
        <f>'Almoxarifado-Fevereiro_2021'!L54</f>
        <v>1</v>
      </c>
      <c r="D53" s="232">
        <f t="shared" si="0"/>
        <v>15.29</v>
      </c>
      <c r="E53" s="233">
        <f>'Almoxarifado-Fevereiro_2021'!N54</f>
        <v>15.29</v>
      </c>
      <c r="F53" s="234"/>
      <c r="G53" s="235"/>
      <c r="H53" s="232">
        <f t="shared" si="1"/>
        <v>0</v>
      </c>
      <c r="I53" s="247"/>
      <c r="J53" s="248"/>
      <c r="K53" s="249">
        <f t="shared" si="5"/>
        <v>0</v>
      </c>
      <c r="L53" s="231">
        <f t="shared" si="2"/>
        <v>1</v>
      </c>
      <c r="M53" s="232">
        <f t="shared" si="3"/>
        <v>15.29</v>
      </c>
      <c r="N53" s="236">
        <f t="shared" si="4"/>
        <v>15.29</v>
      </c>
    </row>
    <row r="54" spans="1:14" ht="14.25">
      <c r="A54" s="229" t="s">
        <v>62</v>
      </c>
      <c r="B54" s="230" t="s">
        <v>32</v>
      </c>
      <c r="C54" s="231">
        <f>'Almoxarifado-Fevereiro_2021'!L55</f>
        <v>1</v>
      </c>
      <c r="D54" s="232">
        <f t="shared" si="0"/>
        <v>15.6</v>
      </c>
      <c r="E54" s="233">
        <f>'Almoxarifado-Fevereiro_2021'!N55</f>
        <v>15.6</v>
      </c>
      <c r="F54" s="234"/>
      <c r="G54" s="235"/>
      <c r="H54" s="232">
        <f t="shared" si="1"/>
        <v>0</v>
      </c>
      <c r="I54" s="247"/>
      <c r="J54" s="248"/>
      <c r="K54" s="249">
        <f t="shared" si="5"/>
        <v>0</v>
      </c>
      <c r="L54" s="231">
        <f t="shared" si="2"/>
        <v>1</v>
      </c>
      <c r="M54" s="232">
        <f t="shared" si="3"/>
        <v>15.6</v>
      </c>
      <c r="N54" s="236">
        <f t="shared" si="4"/>
        <v>15.6</v>
      </c>
    </row>
    <row r="55" spans="1:14" ht="14.25">
      <c r="A55" s="229" t="s">
        <v>63</v>
      </c>
      <c r="B55" s="230" t="s">
        <v>32</v>
      </c>
      <c r="C55" s="231">
        <f>'Almoxarifado-Fevereiro_2021'!L56</f>
        <v>3</v>
      </c>
      <c r="D55" s="232">
        <f t="shared" si="0"/>
        <v>14.7</v>
      </c>
      <c r="E55" s="233">
        <f>'Almoxarifado-Fevereiro_2021'!N56</f>
        <v>44.1</v>
      </c>
      <c r="F55" s="234"/>
      <c r="G55" s="235"/>
      <c r="H55" s="232">
        <f t="shared" si="1"/>
        <v>0</v>
      </c>
      <c r="I55" s="247"/>
      <c r="J55" s="248"/>
      <c r="K55" s="249">
        <f t="shared" si="5"/>
        <v>0</v>
      </c>
      <c r="L55" s="231">
        <f t="shared" si="2"/>
        <v>3</v>
      </c>
      <c r="M55" s="232">
        <f t="shared" si="3"/>
        <v>14.7</v>
      </c>
      <c r="N55" s="236">
        <f t="shared" si="4"/>
        <v>44.1</v>
      </c>
    </row>
    <row r="56" spans="1:14" ht="28.5">
      <c r="A56" s="229" t="s">
        <v>64</v>
      </c>
      <c r="B56" s="230" t="s">
        <v>18</v>
      </c>
      <c r="C56" s="231">
        <f>'Almoxarifado-Fevereiro_2021'!L57</f>
        <v>5</v>
      </c>
      <c r="D56" s="232">
        <f t="shared" si="0"/>
        <v>19.06</v>
      </c>
      <c r="E56" s="233">
        <f>'Almoxarifado-Fevereiro_2021'!N57</f>
        <v>95.3</v>
      </c>
      <c r="F56" s="234"/>
      <c r="G56" s="235"/>
      <c r="H56" s="232">
        <f t="shared" si="1"/>
        <v>0</v>
      </c>
      <c r="I56" s="247"/>
      <c r="J56" s="248"/>
      <c r="K56" s="249">
        <f t="shared" si="5"/>
        <v>0</v>
      </c>
      <c r="L56" s="231">
        <f t="shared" si="2"/>
        <v>5</v>
      </c>
      <c r="M56" s="232">
        <f t="shared" si="3"/>
        <v>19.06</v>
      </c>
      <c r="N56" s="236">
        <f t="shared" si="4"/>
        <v>95.3</v>
      </c>
    </row>
    <row r="57" spans="1:14" ht="14.25">
      <c r="A57" s="229" t="s">
        <v>65</v>
      </c>
      <c r="B57" s="230" t="s">
        <v>32</v>
      </c>
      <c r="C57" s="231">
        <f>'Almoxarifado-Fevereiro_2021'!L58</f>
        <v>12</v>
      </c>
      <c r="D57" s="232">
        <f t="shared" si="0"/>
        <v>0.85</v>
      </c>
      <c r="E57" s="233">
        <f>'Almoxarifado-Fevereiro_2021'!N58</f>
        <v>10.2</v>
      </c>
      <c r="F57" s="234"/>
      <c r="G57" s="235"/>
      <c r="H57" s="232">
        <f t="shared" si="1"/>
        <v>0</v>
      </c>
      <c r="I57" s="247"/>
      <c r="J57" s="248"/>
      <c r="K57" s="249">
        <f t="shared" si="5"/>
        <v>0</v>
      </c>
      <c r="L57" s="231">
        <f t="shared" si="2"/>
        <v>12</v>
      </c>
      <c r="M57" s="232">
        <f t="shared" si="3"/>
        <v>0.85</v>
      </c>
      <c r="N57" s="236">
        <f t="shared" si="4"/>
        <v>10.2</v>
      </c>
    </row>
    <row r="58" spans="1:14" ht="14.25">
      <c r="A58" s="229" t="s">
        <v>66</v>
      </c>
      <c r="B58" s="230" t="s">
        <v>32</v>
      </c>
      <c r="C58" s="231">
        <f>'Almoxarifado-Fevereiro_2021'!L59</f>
        <v>9</v>
      </c>
      <c r="D58" s="232">
        <f t="shared" si="0"/>
        <v>0.87</v>
      </c>
      <c r="E58" s="233">
        <f>'Almoxarifado-Fevereiro_2021'!N59</f>
        <v>7.83</v>
      </c>
      <c r="F58" s="234"/>
      <c r="G58" s="235"/>
      <c r="H58" s="232">
        <f t="shared" si="1"/>
        <v>0</v>
      </c>
      <c r="I58" s="247"/>
      <c r="J58" s="248"/>
      <c r="K58" s="249">
        <f t="shared" si="5"/>
        <v>0</v>
      </c>
      <c r="L58" s="231">
        <f t="shared" si="2"/>
        <v>9</v>
      </c>
      <c r="M58" s="232">
        <f t="shared" si="3"/>
        <v>0.87</v>
      </c>
      <c r="N58" s="236">
        <f t="shared" si="4"/>
        <v>7.83</v>
      </c>
    </row>
    <row r="59" spans="1:14" ht="14.25">
      <c r="A59" s="229" t="s">
        <v>67</v>
      </c>
      <c r="B59" s="230" t="s">
        <v>32</v>
      </c>
      <c r="C59" s="231">
        <f>'Almoxarifado-Fevereiro_2021'!L60</f>
        <v>58</v>
      </c>
      <c r="D59" s="232">
        <f t="shared" si="0"/>
        <v>0.52</v>
      </c>
      <c r="E59" s="233">
        <f>'Almoxarifado-Fevereiro_2021'!N60</f>
        <v>30.16</v>
      </c>
      <c r="F59" s="234"/>
      <c r="G59" s="235"/>
      <c r="H59" s="232">
        <f t="shared" si="1"/>
        <v>0</v>
      </c>
      <c r="I59" s="247"/>
      <c r="J59" s="248"/>
      <c r="K59" s="249">
        <f t="shared" si="5"/>
        <v>0</v>
      </c>
      <c r="L59" s="231">
        <f t="shared" si="2"/>
        <v>58</v>
      </c>
      <c r="M59" s="232">
        <f t="shared" si="3"/>
        <v>0.52</v>
      </c>
      <c r="N59" s="236">
        <f t="shared" si="4"/>
        <v>30.16</v>
      </c>
    </row>
    <row r="60" spans="1:14" ht="14.25">
      <c r="A60" s="229" t="s">
        <v>68</v>
      </c>
      <c r="B60" s="230" t="s">
        <v>32</v>
      </c>
      <c r="C60" s="231">
        <f>'Almoxarifado-Fevereiro_2021'!L61</f>
        <v>1</v>
      </c>
      <c r="D60" s="232">
        <f t="shared" si="0"/>
        <v>18.2</v>
      </c>
      <c r="E60" s="233">
        <f>'Almoxarifado-Fevereiro_2021'!N61</f>
        <v>18.2</v>
      </c>
      <c r="F60" s="234"/>
      <c r="G60" s="235"/>
      <c r="H60" s="232">
        <f t="shared" si="1"/>
        <v>0</v>
      </c>
      <c r="I60" s="247"/>
      <c r="J60" s="248"/>
      <c r="K60" s="249">
        <f t="shared" si="5"/>
        <v>0</v>
      </c>
      <c r="L60" s="231">
        <f t="shared" si="2"/>
        <v>1</v>
      </c>
      <c r="M60" s="232">
        <f t="shared" si="3"/>
        <v>18.2</v>
      </c>
      <c r="N60" s="236">
        <f t="shared" si="4"/>
        <v>18.2</v>
      </c>
    </row>
    <row r="61" spans="1:14" ht="28.5">
      <c r="A61" s="229" t="s">
        <v>69</v>
      </c>
      <c r="B61" s="230" t="s">
        <v>18</v>
      </c>
      <c r="C61" s="231">
        <f>'Almoxarifado-Fevereiro_2021'!L62</f>
        <v>5</v>
      </c>
      <c r="D61" s="232">
        <f t="shared" si="0"/>
        <v>2.8</v>
      </c>
      <c r="E61" s="233">
        <f>'Almoxarifado-Fevereiro_2021'!N62</f>
        <v>14</v>
      </c>
      <c r="F61" s="234"/>
      <c r="G61" s="235"/>
      <c r="H61" s="232">
        <f t="shared" si="1"/>
        <v>0</v>
      </c>
      <c r="I61" s="247"/>
      <c r="J61" s="248"/>
      <c r="K61" s="249">
        <f t="shared" si="5"/>
        <v>0</v>
      </c>
      <c r="L61" s="231">
        <f t="shared" si="2"/>
        <v>5</v>
      </c>
      <c r="M61" s="232">
        <f t="shared" si="3"/>
        <v>2.8</v>
      </c>
      <c r="N61" s="236">
        <f t="shared" si="4"/>
        <v>14</v>
      </c>
    </row>
    <row r="62" spans="1:14" ht="15">
      <c r="A62" s="229" t="s">
        <v>70</v>
      </c>
      <c r="B62" s="230" t="s">
        <v>18</v>
      </c>
      <c r="C62" s="231">
        <f>'Almoxarifado-Fevereiro_2021'!L63</f>
        <v>50</v>
      </c>
      <c r="D62" s="232">
        <f t="shared" si="0"/>
        <v>0.37</v>
      </c>
      <c r="E62" s="233">
        <f>'Almoxarifado-Fevereiro_2021'!N63</f>
        <v>18.5</v>
      </c>
      <c r="F62" s="234"/>
      <c r="G62" s="235"/>
      <c r="H62" s="232">
        <f t="shared" si="1"/>
        <v>0</v>
      </c>
      <c r="I62" s="247"/>
      <c r="J62" s="248"/>
      <c r="K62" s="249">
        <f t="shared" si="5"/>
        <v>0</v>
      </c>
      <c r="L62" s="231">
        <f t="shared" si="2"/>
        <v>50</v>
      </c>
      <c r="M62" s="232">
        <f t="shared" si="3"/>
        <v>0.37</v>
      </c>
      <c r="N62" s="236">
        <f t="shared" si="4"/>
        <v>18.5</v>
      </c>
    </row>
    <row r="63" spans="1:14" ht="15">
      <c r="A63" s="229" t="s">
        <v>71</v>
      </c>
      <c r="B63" s="230" t="s">
        <v>72</v>
      </c>
      <c r="C63" s="231">
        <f>'Almoxarifado-Fevereiro_2021'!L64</f>
        <v>4</v>
      </c>
      <c r="D63" s="232">
        <f t="shared" si="0"/>
        <v>3.87</v>
      </c>
      <c r="E63" s="233">
        <f>'Almoxarifado-Fevereiro_2021'!N64</f>
        <v>15.48</v>
      </c>
      <c r="F63" s="234"/>
      <c r="G63" s="235"/>
      <c r="H63" s="232">
        <f t="shared" si="1"/>
        <v>0</v>
      </c>
      <c r="I63" s="247"/>
      <c r="J63" s="248"/>
      <c r="K63" s="249">
        <f t="shared" si="5"/>
        <v>0</v>
      </c>
      <c r="L63" s="231">
        <f t="shared" si="2"/>
        <v>4</v>
      </c>
      <c r="M63" s="232">
        <f t="shared" si="3"/>
        <v>3.87</v>
      </c>
      <c r="N63" s="236">
        <f t="shared" si="4"/>
        <v>15.48</v>
      </c>
    </row>
    <row r="64" spans="1:14" ht="15">
      <c r="A64" s="229" t="s">
        <v>73</v>
      </c>
      <c r="B64" s="230" t="s">
        <v>72</v>
      </c>
      <c r="C64" s="231">
        <f>'Almoxarifado-Fevereiro_2021'!L65</f>
        <v>3</v>
      </c>
      <c r="D64" s="232">
        <f t="shared" si="0"/>
        <v>3.89</v>
      </c>
      <c r="E64" s="233">
        <f>'Almoxarifado-Fevereiro_2021'!N65</f>
        <v>11.67</v>
      </c>
      <c r="F64" s="234"/>
      <c r="G64" s="235"/>
      <c r="H64" s="232">
        <f t="shared" si="1"/>
        <v>0</v>
      </c>
      <c r="I64" s="247"/>
      <c r="J64" s="248"/>
      <c r="K64" s="249">
        <f t="shared" si="5"/>
        <v>0</v>
      </c>
      <c r="L64" s="231">
        <f t="shared" si="2"/>
        <v>3</v>
      </c>
      <c r="M64" s="232">
        <f t="shared" si="3"/>
        <v>3.89</v>
      </c>
      <c r="N64" s="236">
        <f t="shared" si="4"/>
        <v>11.67</v>
      </c>
    </row>
    <row r="65" spans="1:14" ht="15">
      <c r="A65" s="229" t="s">
        <v>74</v>
      </c>
      <c r="B65" s="230" t="s">
        <v>72</v>
      </c>
      <c r="C65" s="231">
        <f>'Almoxarifado-Fevereiro_2021'!L66</f>
        <v>4</v>
      </c>
      <c r="D65" s="232">
        <f t="shared" si="0"/>
        <v>3.29</v>
      </c>
      <c r="E65" s="233">
        <f>'Almoxarifado-Fevereiro_2021'!N66</f>
        <v>13.16</v>
      </c>
      <c r="F65" s="234"/>
      <c r="G65" s="235"/>
      <c r="H65" s="232">
        <f t="shared" si="1"/>
        <v>0</v>
      </c>
      <c r="I65" s="247"/>
      <c r="J65" s="248"/>
      <c r="K65" s="249">
        <f t="shared" si="5"/>
        <v>0</v>
      </c>
      <c r="L65" s="231">
        <f t="shared" si="2"/>
        <v>4</v>
      </c>
      <c r="M65" s="232">
        <f t="shared" si="3"/>
        <v>3.29</v>
      </c>
      <c r="N65" s="236">
        <f t="shared" si="4"/>
        <v>13.16</v>
      </c>
    </row>
    <row r="66" spans="1:14" ht="15">
      <c r="A66" s="229" t="s">
        <v>75</v>
      </c>
      <c r="B66" s="230" t="s">
        <v>72</v>
      </c>
      <c r="C66" s="231">
        <f>'Almoxarifado-Fevereiro_2021'!L67</f>
        <v>2</v>
      </c>
      <c r="D66" s="232">
        <f t="shared" si="0"/>
        <v>3.87</v>
      </c>
      <c r="E66" s="233">
        <f>'Almoxarifado-Fevereiro_2021'!N67</f>
        <v>7.74</v>
      </c>
      <c r="F66" s="234"/>
      <c r="G66" s="235"/>
      <c r="H66" s="232">
        <f t="shared" si="1"/>
        <v>0</v>
      </c>
      <c r="I66" s="247"/>
      <c r="J66" s="248"/>
      <c r="K66" s="249">
        <f t="shared" si="5"/>
        <v>0</v>
      </c>
      <c r="L66" s="231">
        <f t="shared" si="2"/>
        <v>2</v>
      </c>
      <c r="M66" s="232">
        <f t="shared" si="3"/>
        <v>3.87</v>
      </c>
      <c r="N66" s="236">
        <f t="shared" si="4"/>
        <v>7.74</v>
      </c>
    </row>
    <row r="67" spans="1:14" ht="15">
      <c r="A67" s="229" t="s">
        <v>76</v>
      </c>
      <c r="B67" s="230" t="s">
        <v>72</v>
      </c>
      <c r="C67" s="231">
        <f>'Almoxarifado-Fevereiro_2021'!L68</f>
        <v>4</v>
      </c>
      <c r="D67" s="232">
        <f t="shared" si="0"/>
        <v>14.9</v>
      </c>
      <c r="E67" s="233">
        <f>'Almoxarifado-Fevereiro_2021'!N68</f>
        <v>59.6</v>
      </c>
      <c r="F67" s="234"/>
      <c r="G67" s="235"/>
      <c r="H67" s="232">
        <f t="shared" si="1"/>
        <v>0</v>
      </c>
      <c r="I67" s="247"/>
      <c r="J67" s="248"/>
      <c r="K67" s="249">
        <f t="shared" si="5"/>
        <v>0</v>
      </c>
      <c r="L67" s="231">
        <f t="shared" si="2"/>
        <v>4</v>
      </c>
      <c r="M67" s="232">
        <f t="shared" si="3"/>
        <v>14.9</v>
      </c>
      <c r="N67" s="236">
        <f t="shared" si="4"/>
        <v>59.6</v>
      </c>
    </row>
    <row r="68" spans="1:14" ht="15">
      <c r="A68" s="229" t="s">
        <v>77</v>
      </c>
      <c r="B68" s="230" t="s">
        <v>32</v>
      </c>
      <c r="C68" s="231">
        <f>'Almoxarifado-Fevereiro_2021'!L69</f>
        <v>1</v>
      </c>
      <c r="D68" s="232">
        <f t="shared" si="0"/>
        <v>35.56</v>
      </c>
      <c r="E68" s="233">
        <f>'Almoxarifado-Fevereiro_2021'!N69</f>
        <v>35.56</v>
      </c>
      <c r="F68" s="234"/>
      <c r="G68" s="235"/>
      <c r="H68" s="232">
        <f t="shared" si="1"/>
        <v>0</v>
      </c>
      <c r="I68" s="247"/>
      <c r="J68" s="248"/>
      <c r="K68" s="249">
        <f t="shared" si="5"/>
        <v>0</v>
      </c>
      <c r="L68" s="231">
        <f t="shared" si="2"/>
        <v>1</v>
      </c>
      <c r="M68" s="232">
        <f t="shared" si="3"/>
        <v>35.56</v>
      </c>
      <c r="N68" s="236">
        <f t="shared" si="4"/>
        <v>35.56</v>
      </c>
    </row>
    <row r="69" spans="1:14" ht="15">
      <c r="A69" s="229" t="s">
        <v>78</v>
      </c>
      <c r="B69" s="230" t="s">
        <v>32</v>
      </c>
      <c r="C69" s="231">
        <f>'Almoxarifado-Fevereiro_2021'!L70</f>
        <v>23</v>
      </c>
      <c r="D69" s="232">
        <f t="shared" si="0"/>
        <v>2.94</v>
      </c>
      <c r="E69" s="233">
        <f>'Almoxarifado-Fevereiro_2021'!N70</f>
        <v>67.62</v>
      </c>
      <c r="F69" s="234"/>
      <c r="G69" s="235"/>
      <c r="H69" s="232">
        <f t="shared" si="1"/>
        <v>0</v>
      </c>
      <c r="I69" s="247"/>
      <c r="J69" s="248"/>
      <c r="K69" s="249">
        <f t="shared" si="5"/>
        <v>0</v>
      </c>
      <c r="L69" s="231">
        <f t="shared" si="2"/>
        <v>23</v>
      </c>
      <c r="M69" s="232">
        <f t="shared" si="3"/>
        <v>2.94</v>
      </c>
      <c r="N69" s="236">
        <f t="shared" si="4"/>
        <v>67.62</v>
      </c>
    </row>
    <row r="70" spans="1:14" ht="15">
      <c r="A70" s="229" t="s">
        <v>79</v>
      </c>
      <c r="B70" s="230" t="s">
        <v>18</v>
      </c>
      <c r="C70" s="231">
        <f>'Almoxarifado-Fevereiro_2021'!L71</f>
        <v>6</v>
      </c>
      <c r="D70" s="232">
        <f t="shared" si="0"/>
        <v>23.7</v>
      </c>
      <c r="E70" s="233">
        <f>'Almoxarifado-Fevereiro_2021'!N71</f>
        <v>142.2</v>
      </c>
      <c r="F70" s="234"/>
      <c r="G70" s="235"/>
      <c r="H70" s="232">
        <f t="shared" si="1"/>
        <v>0</v>
      </c>
      <c r="I70" s="247"/>
      <c r="J70" s="248"/>
      <c r="K70" s="249">
        <f t="shared" si="5"/>
        <v>0</v>
      </c>
      <c r="L70" s="231">
        <f t="shared" si="2"/>
        <v>6</v>
      </c>
      <c r="M70" s="232">
        <f t="shared" si="3"/>
        <v>23.7</v>
      </c>
      <c r="N70" s="236">
        <f t="shared" si="4"/>
        <v>142.2</v>
      </c>
    </row>
    <row r="71" spans="1:14" ht="15">
      <c r="A71" s="229" t="s">
        <v>80</v>
      </c>
      <c r="B71" s="230" t="s">
        <v>18</v>
      </c>
      <c r="C71" s="231">
        <f>'Almoxarifado-Fevereiro_2021'!L72</f>
        <v>3</v>
      </c>
      <c r="D71" s="232">
        <f t="shared" si="0"/>
        <v>34.85</v>
      </c>
      <c r="E71" s="233">
        <f>'Almoxarifado-Fevereiro_2021'!N72</f>
        <v>104.55000000000001</v>
      </c>
      <c r="F71" s="234"/>
      <c r="G71" s="235"/>
      <c r="H71" s="232">
        <f t="shared" si="1"/>
        <v>0</v>
      </c>
      <c r="I71" s="253">
        <v>1</v>
      </c>
      <c r="J71" s="254">
        <f>D71</f>
        <v>34.85</v>
      </c>
      <c r="K71" s="255">
        <f t="shared" si="5"/>
        <v>34.85</v>
      </c>
      <c r="L71" s="231">
        <f t="shared" si="2"/>
        <v>2</v>
      </c>
      <c r="M71" s="232">
        <f t="shared" si="3"/>
        <v>34.85</v>
      </c>
      <c r="N71" s="236">
        <f t="shared" si="4"/>
        <v>69.70000000000002</v>
      </c>
    </row>
    <row r="72" spans="1:14" ht="15">
      <c r="A72" s="229" t="s">
        <v>81</v>
      </c>
      <c r="B72" s="230" t="s">
        <v>72</v>
      </c>
      <c r="C72" s="231">
        <f>'Almoxarifado-Fevereiro_2021'!L73</f>
        <v>1</v>
      </c>
      <c r="D72" s="232">
        <f t="shared" si="0"/>
        <v>5.73</v>
      </c>
      <c r="E72" s="233">
        <f>'Almoxarifado-Fevereiro_2021'!N73</f>
        <v>5.73</v>
      </c>
      <c r="F72" s="234"/>
      <c r="G72" s="235"/>
      <c r="H72" s="232">
        <f t="shared" si="1"/>
        <v>0</v>
      </c>
      <c r="I72" s="247"/>
      <c r="J72" s="248"/>
      <c r="K72" s="249">
        <f t="shared" si="5"/>
        <v>0</v>
      </c>
      <c r="L72" s="231">
        <f t="shared" si="2"/>
        <v>1</v>
      </c>
      <c r="M72" s="232">
        <f t="shared" si="3"/>
        <v>5.73</v>
      </c>
      <c r="N72" s="236">
        <f t="shared" si="4"/>
        <v>5.73</v>
      </c>
    </row>
    <row r="73" spans="1:14" ht="15">
      <c r="A73" s="229" t="s">
        <v>82</v>
      </c>
      <c r="B73" s="230" t="s">
        <v>18</v>
      </c>
      <c r="C73" s="231">
        <f>'Almoxarifado-Fevereiro_2021'!L74</f>
        <v>15</v>
      </c>
      <c r="D73" s="232">
        <f t="shared" si="0"/>
        <v>6.1</v>
      </c>
      <c r="E73" s="233">
        <f>'Almoxarifado-Fevereiro_2021'!N74</f>
        <v>91.5</v>
      </c>
      <c r="F73" s="234"/>
      <c r="G73" s="235"/>
      <c r="H73" s="232">
        <f t="shared" si="1"/>
        <v>0</v>
      </c>
      <c r="I73" s="247"/>
      <c r="J73" s="248"/>
      <c r="K73" s="249">
        <f t="shared" si="5"/>
        <v>0</v>
      </c>
      <c r="L73" s="231">
        <f t="shared" si="2"/>
        <v>15</v>
      </c>
      <c r="M73" s="232">
        <f t="shared" si="3"/>
        <v>6.1</v>
      </c>
      <c r="N73" s="236">
        <f t="shared" si="4"/>
        <v>91.5</v>
      </c>
    </row>
    <row r="74" spans="1:14" ht="15">
      <c r="A74" s="229" t="s">
        <v>83</v>
      </c>
      <c r="B74" s="230" t="s">
        <v>18</v>
      </c>
      <c r="C74" s="231">
        <f>'Almoxarifado-Fevereiro_2021'!L75</f>
        <v>25</v>
      </c>
      <c r="D74" s="232">
        <f t="shared" si="0"/>
        <v>6.1</v>
      </c>
      <c r="E74" s="233">
        <f>'Almoxarifado-Fevereiro_2021'!N75</f>
        <v>152.5</v>
      </c>
      <c r="F74" s="234"/>
      <c r="G74" s="235"/>
      <c r="H74" s="232">
        <f t="shared" si="1"/>
        <v>0</v>
      </c>
      <c r="I74" s="247"/>
      <c r="J74" s="248"/>
      <c r="K74" s="249">
        <f t="shared" si="5"/>
        <v>0</v>
      </c>
      <c r="L74" s="231">
        <f t="shared" si="2"/>
        <v>25</v>
      </c>
      <c r="M74" s="232">
        <f t="shared" si="3"/>
        <v>6.1</v>
      </c>
      <c r="N74" s="236">
        <f t="shared" si="4"/>
        <v>152.5</v>
      </c>
    </row>
    <row r="75" spans="1:14" ht="15">
      <c r="A75" s="229" t="s">
        <v>84</v>
      </c>
      <c r="B75" s="230" t="s">
        <v>18</v>
      </c>
      <c r="C75" s="231">
        <f>'Almoxarifado-Fevereiro_2021'!L76</f>
        <v>39</v>
      </c>
      <c r="D75" s="232">
        <f t="shared" si="0"/>
        <v>2.36</v>
      </c>
      <c r="E75" s="233">
        <f>'Almoxarifado-Fevereiro_2021'!N76</f>
        <v>91.98</v>
      </c>
      <c r="F75" s="234"/>
      <c r="G75" s="235"/>
      <c r="H75" s="232">
        <f t="shared" si="1"/>
        <v>0</v>
      </c>
      <c r="I75" s="247"/>
      <c r="J75" s="248"/>
      <c r="K75" s="249">
        <f t="shared" si="5"/>
        <v>0</v>
      </c>
      <c r="L75" s="231">
        <f t="shared" si="2"/>
        <v>39</v>
      </c>
      <c r="M75" s="232">
        <f t="shared" si="3"/>
        <v>2.36</v>
      </c>
      <c r="N75" s="236">
        <f t="shared" si="4"/>
        <v>91.98</v>
      </c>
    </row>
    <row r="76" spans="1:14" ht="15">
      <c r="A76" s="229" t="s">
        <v>85</v>
      </c>
      <c r="B76" s="230" t="s">
        <v>18</v>
      </c>
      <c r="C76" s="231">
        <f>'Almoxarifado-Fevereiro_2021'!L77</f>
        <v>20</v>
      </c>
      <c r="D76" s="232">
        <f aca="true" t="shared" si="6" ref="D76:D84">_xlfn.IFERROR(ROUND(E76/C76,2),"-")</f>
        <v>1.75</v>
      </c>
      <c r="E76" s="233">
        <f>'Almoxarifado-Fevereiro_2021'!N77</f>
        <v>35</v>
      </c>
      <c r="F76" s="234"/>
      <c r="G76" s="235"/>
      <c r="H76" s="232">
        <f t="shared" si="1"/>
        <v>0</v>
      </c>
      <c r="I76" s="247"/>
      <c r="J76" s="248"/>
      <c r="K76" s="249">
        <f t="shared" si="5"/>
        <v>0</v>
      </c>
      <c r="L76" s="231">
        <f t="shared" si="2"/>
        <v>20</v>
      </c>
      <c r="M76" s="232">
        <f aca="true" t="shared" si="7" ref="M76:M84">_xlfn.IFERROR(ROUND(N76/L76,2),"-")</f>
        <v>1.75</v>
      </c>
      <c r="N76" s="236">
        <f t="shared" si="4"/>
        <v>35</v>
      </c>
    </row>
    <row r="77" spans="1:14" ht="15">
      <c r="A77" s="229" t="s">
        <v>86</v>
      </c>
      <c r="B77" s="230" t="s">
        <v>18</v>
      </c>
      <c r="C77" s="231">
        <f>'Almoxarifado-Fevereiro_2021'!L78</f>
        <v>50</v>
      </c>
      <c r="D77" s="232">
        <f t="shared" si="6"/>
        <v>0.73</v>
      </c>
      <c r="E77" s="233">
        <f>'Almoxarifado-Fevereiro_2021'!N78</f>
        <v>36.5</v>
      </c>
      <c r="F77" s="234"/>
      <c r="G77" s="235"/>
      <c r="H77" s="232">
        <f t="shared" si="1"/>
        <v>0</v>
      </c>
      <c r="I77" s="247"/>
      <c r="J77" s="248"/>
      <c r="K77" s="249">
        <f t="shared" si="5"/>
        <v>0</v>
      </c>
      <c r="L77" s="231">
        <f t="shared" si="2"/>
        <v>50</v>
      </c>
      <c r="M77" s="232">
        <f t="shared" si="7"/>
        <v>0.73</v>
      </c>
      <c r="N77" s="236">
        <f t="shared" si="4"/>
        <v>36.5</v>
      </c>
    </row>
    <row r="78" spans="1:14" ht="15">
      <c r="A78" s="229" t="s">
        <v>87</v>
      </c>
      <c r="B78" s="230" t="s">
        <v>18</v>
      </c>
      <c r="C78" s="231">
        <f>'Almoxarifado-Fevereiro_2021'!L79</f>
        <v>2</v>
      </c>
      <c r="D78" s="232">
        <f t="shared" si="6"/>
        <v>35.5</v>
      </c>
      <c r="E78" s="233">
        <f>'Almoxarifado-Fevereiro_2021'!N79</f>
        <v>71</v>
      </c>
      <c r="F78" s="234"/>
      <c r="G78" s="235"/>
      <c r="H78" s="232">
        <f t="shared" si="1"/>
        <v>0</v>
      </c>
      <c r="I78" s="247"/>
      <c r="J78" s="248"/>
      <c r="K78" s="249">
        <f t="shared" si="5"/>
        <v>0</v>
      </c>
      <c r="L78" s="231">
        <f t="shared" si="2"/>
        <v>2</v>
      </c>
      <c r="M78" s="232">
        <f t="shared" si="7"/>
        <v>35.5</v>
      </c>
      <c r="N78" s="236">
        <f t="shared" si="4"/>
        <v>71</v>
      </c>
    </row>
    <row r="79" spans="1:14" ht="15">
      <c r="A79" s="229" t="s">
        <v>88</v>
      </c>
      <c r="B79" s="230" t="s">
        <v>18</v>
      </c>
      <c r="C79" s="231">
        <f>'Almoxarifado-Fevereiro_2021'!L80</f>
        <v>5</v>
      </c>
      <c r="D79" s="232">
        <f t="shared" si="6"/>
        <v>0.7</v>
      </c>
      <c r="E79" s="233">
        <f>'Almoxarifado-Fevereiro_2021'!N80</f>
        <v>3.5</v>
      </c>
      <c r="F79" s="234"/>
      <c r="G79" s="235"/>
      <c r="H79" s="232">
        <f t="shared" si="1"/>
        <v>0</v>
      </c>
      <c r="I79" s="247"/>
      <c r="J79" s="248"/>
      <c r="K79" s="249">
        <f t="shared" si="5"/>
        <v>0</v>
      </c>
      <c r="L79" s="231">
        <f t="shared" si="2"/>
        <v>5</v>
      </c>
      <c r="M79" s="232">
        <f t="shared" si="7"/>
        <v>0.7</v>
      </c>
      <c r="N79" s="236">
        <f t="shared" si="4"/>
        <v>3.5</v>
      </c>
    </row>
    <row r="80" spans="1:14" ht="15">
      <c r="A80" s="229" t="s">
        <v>89</v>
      </c>
      <c r="B80" s="230" t="s">
        <v>18</v>
      </c>
      <c r="C80" s="231">
        <f>'Almoxarifado-Fevereiro_2021'!L81</f>
        <v>9</v>
      </c>
      <c r="D80" s="232">
        <f t="shared" si="6"/>
        <v>10.9</v>
      </c>
      <c r="E80" s="233">
        <f>'Almoxarifado-Fevereiro_2021'!N81</f>
        <v>98.1</v>
      </c>
      <c r="F80" s="234"/>
      <c r="G80" s="235"/>
      <c r="H80" s="232">
        <f t="shared" si="1"/>
        <v>0</v>
      </c>
      <c r="I80" s="247"/>
      <c r="J80" s="248"/>
      <c r="K80" s="249">
        <f t="shared" si="5"/>
        <v>0</v>
      </c>
      <c r="L80" s="231">
        <f t="shared" si="2"/>
        <v>9</v>
      </c>
      <c r="M80" s="232">
        <f t="shared" si="7"/>
        <v>10.9</v>
      </c>
      <c r="N80" s="236">
        <f t="shared" si="4"/>
        <v>98.1</v>
      </c>
    </row>
    <row r="81" spans="1:14" ht="15">
      <c r="A81" s="229" t="s">
        <v>90</v>
      </c>
      <c r="B81" s="230" t="s">
        <v>18</v>
      </c>
      <c r="C81" s="231">
        <f>'Almoxarifado-Fevereiro_2021'!L82</f>
        <v>0</v>
      </c>
      <c r="D81" s="232" t="str">
        <f t="shared" si="6"/>
        <v>-</v>
      </c>
      <c r="E81" s="233">
        <f>'Almoxarifado-Fevereiro_2021'!N82</f>
        <v>0</v>
      </c>
      <c r="F81" s="234"/>
      <c r="G81" s="235"/>
      <c r="H81" s="232">
        <f t="shared" si="1"/>
        <v>0</v>
      </c>
      <c r="I81" s="247"/>
      <c r="J81" s="248"/>
      <c r="K81" s="249">
        <f t="shared" si="5"/>
        <v>0</v>
      </c>
      <c r="L81" s="231">
        <f t="shared" si="2"/>
        <v>0</v>
      </c>
      <c r="M81" s="232" t="str">
        <f t="shared" si="7"/>
        <v>-</v>
      </c>
      <c r="N81" s="236">
        <f t="shared" si="4"/>
        <v>0</v>
      </c>
    </row>
    <row r="82" spans="1:14" ht="15">
      <c r="A82" s="229" t="s">
        <v>91</v>
      </c>
      <c r="B82" s="230" t="s">
        <v>18</v>
      </c>
      <c r="C82" s="231">
        <f>'Almoxarifado-Fevereiro_2021'!L83</f>
        <v>1</v>
      </c>
      <c r="D82" s="232">
        <f t="shared" si="6"/>
        <v>31.5</v>
      </c>
      <c r="E82" s="233">
        <f>'Almoxarifado-Fevereiro_2021'!N83</f>
        <v>31.5</v>
      </c>
      <c r="F82" s="234"/>
      <c r="G82" s="235"/>
      <c r="H82" s="232">
        <f t="shared" si="1"/>
        <v>0</v>
      </c>
      <c r="I82" s="247"/>
      <c r="J82" s="248"/>
      <c r="K82" s="249">
        <f t="shared" si="5"/>
        <v>0</v>
      </c>
      <c r="L82" s="231">
        <f t="shared" si="2"/>
        <v>1</v>
      </c>
      <c r="M82" s="232">
        <f t="shared" si="7"/>
        <v>31.5</v>
      </c>
      <c r="N82" s="236">
        <f t="shared" si="4"/>
        <v>31.5</v>
      </c>
    </row>
    <row r="83" spans="1:14" ht="15">
      <c r="A83" s="229" t="s">
        <v>92</v>
      </c>
      <c r="B83" s="230" t="s">
        <v>18</v>
      </c>
      <c r="C83" s="231">
        <f>'Almoxarifado-Fevereiro_2021'!L84</f>
        <v>5</v>
      </c>
      <c r="D83" s="232">
        <f t="shared" si="6"/>
        <v>0.91</v>
      </c>
      <c r="E83" s="233">
        <f>'Almoxarifado-Fevereiro_2021'!N84</f>
        <v>4.55</v>
      </c>
      <c r="F83" s="234"/>
      <c r="G83" s="235"/>
      <c r="H83" s="232">
        <f t="shared" si="1"/>
        <v>0</v>
      </c>
      <c r="I83" s="247"/>
      <c r="J83" s="248"/>
      <c r="K83" s="249">
        <f t="shared" si="5"/>
        <v>0</v>
      </c>
      <c r="L83" s="231">
        <f t="shared" si="2"/>
        <v>5</v>
      </c>
      <c r="M83" s="232">
        <f t="shared" si="7"/>
        <v>0.91</v>
      </c>
      <c r="N83" s="236">
        <f t="shared" si="4"/>
        <v>4.55</v>
      </c>
    </row>
    <row r="84" spans="1:14" ht="15.75">
      <c r="A84" s="229" t="s">
        <v>93</v>
      </c>
      <c r="B84" s="230" t="s">
        <v>72</v>
      </c>
      <c r="C84" s="231">
        <f>'Almoxarifado-Fevereiro_2021'!L85</f>
        <v>2</v>
      </c>
      <c r="D84" s="232">
        <f t="shared" si="6"/>
        <v>2.28</v>
      </c>
      <c r="E84" s="233">
        <f>'Almoxarifado-Fevereiro_2021'!N85</f>
        <v>4.56</v>
      </c>
      <c r="F84" s="234"/>
      <c r="G84" s="235"/>
      <c r="H84" s="232">
        <f t="shared" si="1"/>
        <v>0</v>
      </c>
      <c r="I84" s="247"/>
      <c r="J84" s="248"/>
      <c r="K84" s="249">
        <f t="shared" si="5"/>
        <v>0</v>
      </c>
      <c r="L84" s="231">
        <f t="shared" si="2"/>
        <v>2</v>
      </c>
      <c r="M84" s="232">
        <f t="shared" si="7"/>
        <v>2.28</v>
      </c>
      <c r="N84" s="236">
        <f t="shared" si="4"/>
        <v>4.56</v>
      </c>
    </row>
    <row r="85" spans="1:14" ht="15.75">
      <c r="A85" s="177" t="s">
        <v>94</v>
      </c>
      <c r="B85" s="65"/>
      <c r="C85" s="66"/>
      <c r="D85" s="65"/>
      <c r="E85" s="64">
        <f>SUM(E12:E84)</f>
        <v>4033.7099999999996</v>
      </c>
      <c r="F85" s="66"/>
      <c r="G85" s="66"/>
      <c r="H85" s="64">
        <f>SUM(H12:H84)</f>
        <v>0</v>
      </c>
      <c r="I85" s="66"/>
      <c r="J85" s="66"/>
      <c r="K85" s="64">
        <f>SUM(K12:K84)</f>
        <v>34.85</v>
      </c>
      <c r="L85" s="66"/>
      <c r="M85" s="66"/>
      <c r="N85" s="64">
        <f>SUM(N12:N84)</f>
        <v>3998.859999999999</v>
      </c>
    </row>
    <row r="86" spans="2:14" ht="15">
      <c r="B86" s="65"/>
      <c r="C86" s="66"/>
      <c r="D86" s="65"/>
      <c r="E86" s="66"/>
      <c r="F86" s="68"/>
      <c r="G86" s="69"/>
      <c r="H86" s="70"/>
      <c r="I86" s="68"/>
      <c r="J86" s="98"/>
      <c r="K86" s="99"/>
      <c r="L86" s="98"/>
      <c r="M86" s="98"/>
      <c r="N86" s="69"/>
    </row>
    <row r="87" spans="2:14" ht="15">
      <c r="B87" s="65"/>
      <c r="C87" s="66"/>
      <c r="D87" s="65"/>
      <c r="E87" s="66"/>
      <c r="F87" s="68"/>
      <c r="G87" s="69"/>
      <c r="H87" s="70"/>
      <c r="I87" s="68"/>
      <c r="J87" s="98"/>
      <c r="K87" s="98"/>
      <c r="L87" s="98"/>
      <c r="M87" s="98"/>
      <c r="N87" s="69"/>
    </row>
    <row r="88" spans="2:14" ht="15">
      <c r="B88" s="65"/>
      <c r="C88" s="66"/>
      <c r="D88" s="65"/>
      <c r="E88" s="66"/>
      <c r="F88" s="68"/>
      <c r="G88" s="69"/>
      <c r="H88" s="70"/>
      <c r="I88" s="68"/>
      <c r="J88" s="98"/>
      <c r="K88" s="98"/>
      <c r="L88" s="98"/>
      <c r="M88" s="98"/>
      <c r="N88" s="69"/>
    </row>
    <row r="89" spans="1:14" ht="15">
      <c r="A89" s="210" t="s">
        <v>178</v>
      </c>
      <c r="B89" s="210"/>
      <c r="C89" s="211" t="s">
        <v>5</v>
      </c>
      <c r="D89" s="211"/>
      <c r="E89" s="211"/>
      <c r="F89" s="212" t="s">
        <v>6</v>
      </c>
      <c r="G89" s="212"/>
      <c r="H89" s="212"/>
      <c r="I89" s="237" t="s">
        <v>7</v>
      </c>
      <c r="J89" s="237"/>
      <c r="K89" s="237"/>
      <c r="L89" s="238" t="s">
        <v>8</v>
      </c>
      <c r="M89" s="238"/>
      <c r="N89" s="238"/>
    </row>
    <row r="90" spans="1:14" ht="60">
      <c r="A90" s="213" t="s">
        <v>9</v>
      </c>
      <c r="B90" s="214" t="s">
        <v>10</v>
      </c>
      <c r="C90" s="215" t="s">
        <v>11</v>
      </c>
      <c r="D90" s="216" t="s">
        <v>12</v>
      </c>
      <c r="E90" s="217" t="s">
        <v>13</v>
      </c>
      <c r="F90" s="218" t="s">
        <v>11</v>
      </c>
      <c r="G90" s="219" t="s">
        <v>12</v>
      </c>
      <c r="H90" s="220" t="s">
        <v>13</v>
      </c>
      <c r="I90" s="239" t="s">
        <v>11</v>
      </c>
      <c r="J90" s="219" t="s">
        <v>12</v>
      </c>
      <c r="K90" s="240" t="s">
        <v>13</v>
      </c>
      <c r="L90" s="241" t="s">
        <v>11</v>
      </c>
      <c r="M90" s="216" t="s">
        <v>12</v>
      </c>
      <c r="N90" s="242" t="s">
        <v>13</v>
      </c>
    </row>
    <row r="91" spans="1:14" ht="11.25" customHeight="1">
      <c r="A91" s="210" t="s">
        <v>14</v>
      </c>
      <c r="B91" s="210"/>
      <c r="C91" s="210"/>
      <c r="D91" s="210"/>
      <c r="E91" s="210"/>
      <c r="F91" s="210"/>
      <c r="G91" s="210"/>
      <c r="H91" s="210"/>
      <c r="I91" s="210"/>
      <c r="J91" s="210"/>
      <c r="K91" s="243" t="s">
        <v>15</v>
      </c>
      <c r="L91" s="243"/>
      <c r="M91" s="243"/>
      <c r="N91" s="243"/>
    </row>
    <row r="92" spans="1:14" ht="15">
      <c r="A92" s="221" t="s">
        <v>95</v>
      </c>
      <c r="B92" s="222"/>
      <c r="C92" s="250"/>
      <c r="D92" s="222"/>
      <c r="E92" s="250"/>
      <c r="F92" s="226"/>
      <c r="G92" s="227"/>
      <c r="H92" s="228"/>
      <c r="I92" s="226"/>
      <c r="J92" s="244"/>
      <c r="K92" s="245">
        <v>5753</v>
      </c>
      <c r="L92" s="256"/>
      <c r="M92" s="257"/>
      <c r="N92" s="245">
        <v>346</v>
      </c>
    </row>
    <row r="93" spans="1:14" ht="14.25">
      <c r="A93" s="229" t="s">
        <v>96</v>
      </c>
      <c r="B93" s="230" t="s">
        <v>72</v>
      </c>
      <c r="C93" s="231">
        <f>'Almoxarifado-Fevereiro_2021'!L90</f>
        <v>20</v>
      </c>
      <c r="D93" s="232">
        <f>_xlfn.IFERROR(ROUND(E93/C93,2),"-")</f>
        <v>8.02</v>
      </c>
      <c r="E93" s="233">
        <f>'Almoxarifado-Fevereiro_2021'!N90</f>
        <v>160.42567084078703</v>
      </c>
      <c r="F93" s="234"/>
      <c r="G93" s="235"/>
      <c r="H93" s="236">
        <f>F93*G93</f>
        <v>0</v>
      </c>
      <c r="I93" s="253">
        <v>2</v>
      </c>
      <c r="J93" s="254">
        <f>D93</f>
        <v>8.02</v>
      </c>
      <c r="K93" s="255">
        <f>J93*I93</f>
        <v>16.04</v>
      </c>
      <c r="L93" s="231">
        <f>C93+F93-I93</f>
        <v>18</v>
      </c>
      <c r="M93" s="232">
        <f>_xlfn.IFERROR(ROUND(N93/L93,2),"-")</f>
        <v>8.02</v>
      </c>
      <c r="N93" s="236">
        <f>E93+H93-K93</f>
        <v>144.38567084078704</v>
      </c>
    </row>
    <row r="94" spans="1:14" ht="14.25">
      <c r="A94" s="229" t="s">
        <v>97</v>
      </c>
      <c r="B94" s="230" t="s">
        <v>72</v>
      </c>
      <c r="C94" s="231">
        <f>'Almoxarifado-Fevereiro_2021'!L91</f>
        <v>0</v>
      </c>
      <c r="D94" s="232" t="str">
        <f>_xlfn.IFERROR(ROUND(E94/C94,2),"-")</f>
        <v>-</v>
      </c>
      <c r="E94" s="233">
        <f>'Almoxarifado-Fevereiro_2021'!N91</f>
        <v>0</v>
      </c>
      <c r="F94" s="234"/>
      <c r="G94" s="235"/>
      <c r="H94" s="232">
        <f>F94*G94</f>
        <v>0</v>
      </c>
      <c r="I94" s="258"/>
      <c r="J94" s="259"/>
      <c r="K94" s="249">
        <f>I94*J94</f>
        <v>0</v>
      </c>
      <c r="L94" s="231">
        <f>C94+F94-I94</f>
        <v>0</v>
      </c>
      <c r="M94" s="232" t="str">
        <f>_xlfn.IFERROR(ROUND(N94/L94,2),"-")</f>
        <v>-</v>
      </c>
      <c r="N94" s="236">
        <f>E94+H94-K94</f>
        <v>0</v>
      </c>
    </row>
    <row r="95" spans="1:14" ht="14.25">
      <c r="A95" s="229" t="s">
        <v>97</v>
      </c>
      <c r="B95" s="230" t="s">
        <v>72</v>
      </c>
      <c r="C95" s="231">
        <f>'Almoxarifado-Fevereiro_2021'!L92</f>
        <v>152</v>
      </c>
      <c r="D95" s="232">
        <f>_xlfn.IFERROR(ROUND(E95/C95,2),"-")</f>
        <v>4.48</v>
      </c>
      <c r="E95" s="233">
        <f>'Almoxarifado-Fevereiro_2021'!N92</f>
        <v>680.96</v>
      </c>
      <c r="F95" s="234"/>
      <c r="G95" s="235"/>
      <c r="H95" s="232">
        <f>F95*G95</f>
        <v>0</v>
      </c>
      <c r="I95" s="253">
        <v>8</v>
      </c>
      <c r="J95" s="254">
        <f>D95</f>
        <v>4.48</v>
      </c>
      <c r="K95" s="255">
        <f>J95*I95</f>
        <v>35.84</v>
      </c>
      <c r="L95" s="231">
        <f>C95+F95-I95</f>
        <v>144</v>
      </c>
      <c r="M95" s="232">
        <f>_xlfn.IFERROR(ROUND(N95/L95,2),"-")</f>
        <v>4.48</v>
      </c>
      <c r="N95" s="236">
        <f>E95+H95-K95</f>
        <v>645.12</v>
      </c>
    </row>
    <row r="96" spans="1:14" ht="15.75">
      <c r="A96" s="177" t="s">
        <v>98</v>
      </c>
      <c r="B96" s="65"/>
      <c r="C96" s="66"/>
      <c r="D96" s="65"/>
      <c r="E96" s="64">
        <f>SUM(E93:E95)</f>
        <v>841.385670840787</v>
      </c>
      <c r="F96" s="66"/>
      <c r="G96" s="66"/>
      <c r="H96" s="64">
        <f>SUM(H93:H95)</f>
        <v>0</v>
      </c>
      <c r="I96" s="66"/>
      <c r="J96" s="66"/>
      <c r="K96" s="64">
        <f>SUM(K93:K95)</f>
        <v>51.88</v>
      </c>
      <c r="L96" s="66"/>
      <c r="M96" s="66"/>
      <c r="N96" s="64">
        <f>SUM(N93:N95)</f>
        <v>789.505670840787</v>
      </c>
    </row>
    <row r="97" spans="2:14" ht="15">
      <c r="B97" s="1"/>
      <c r="C97" s="68"/>
      <c r="D97" s="76"/>
      <c r="E97" s="68"/>
      <c r="F97" s="68"/>
      <c r="G97" s="69"/>
      <c r="H97" s="70"/>
      <c r="I97" s="68"/>
      <c r="J97" s="69"/>
      <c r="K97" s="69"/>
      <c r="L97" s="66"/>
      <c r="M97" s="69"/>
      <c r="N97" s="69"/>
    </row>
    <row r="98" spans="2:14" ht="15">
      <c r="B98" s="1"/>
      <c r="C98" s="68"/>
      <c r="D98" s="76"/>
      <c r="E98" s="68"/>
      <c r="F98" s="68"/>
      <c r="G98" s="69"/>
      <c r="H98" s="70"/>
      <c r="I98" s="68"/>
      <c r="J98" s="69"/>
      <c r="K98" s="69"/>
      <c r="L98" s="66"/>
      <c r="M98" s="69"/>
      <c r="N98" s="69"/>
    </row>
    <row r="99" spans="2:14" ht="15">
      <c r="B99" s="1"/>
      <c r="C99" s="68"/>
      <c r="D99" s="76"/>
      <c r="E99" s="68"/>
      <c r="F99" s="68"/>
      <c r="G99" s="69"/>
      <c r="H99" s="70"/>
      <c r="I99" s="68"/>
      <c r="J99" s="69"/>
      <c r="K99" s="69"/>
      <c r="L99" s="66"/>
      <c r="M99" s="69"/>
      <c r="N99" s="69"/>
    </row>
    <row r="100" spans="1:14" ht="15">
      <c r="A100" s="210" t="s">
        <v>179</v>
      </c>
      <c r="B100" s="210"/>
      <c r="C100" s="211" t="s">
        <v>5</v>
      </c>
      <c r="D100" s="211"/>
      <c r="E100" s="211"/>
      <c r="F100" s="212" t="s">
        <v>6</v>
      </c>
      <c r="G100" s="212"/>
      <c r="H100" s="212"/>
      <c r="I100" s="237" t="s">
        <v>7</v>
      </c>
      <c r="J100" s="237"/>
      <c r="K100" s="237"/>
      <c r="L100" s="238" t="s">
        <v>8</v>
      </c>
      <c r="M100" s="238"/>
      <c r="N100" s="238"/>
    </row>
    <row r="101" spans="1:14" ht="60">
      <c r="A101" s="213" t="s">
        <v>9</v>
      </c>
      <c r="B101" s="214" t="s">
        <v>10</v>
      </c>
      <c r="C101" s="215" t="s">
        <v>11</v>
      </c>
      <c r="D101" s="216" t="s">
        <v>12</v>
      </c>
      <c r="E101" s="217" t="s">
        <v>13</v>
      </c>
      <c r="F101" s="218" t="s">
        <v>11</v>
      </c>
      <c r="G101" s="219" t="s">
        <v>12</v>
      </c>
      <c r="H101" s="220" t="s">
        <v>13</v>
      </c>
      <c r="I101" s="239" t="s">
        <v>11</v>
      </c>
      <c r="J101" s="219" t="s">
        <v>12</v>
      </c>
      <c r="K101" s="240" t="s">
        <v>13</v>
      </c>
      <c r="L101" s="241" t="s">
        <v>11</v>
      </c>
      <c r="M101" s="216" t="s">
        <v>12</v>
      </c>
      <c r="N101" s="242" t="s">
        <v>13</v>
      </c>
    </row>
    <row r="102" spans="1:14" ht="11.25" customHeight="1">
      <c r="A102" s="210" t="s">
        <v>14</v>
      </c>
      <c r="B102" s="210"/>
      <c r="C102" s="210"/>
      <c r="D102" s="210"/>
      <c r="E102" s="210"/>
      <c r="F102" s="210"/>
      <c r="G102" s="210"/>
      <c r="H102" s="210"/>
      <c r="I102" s="210"/>
      <c r="J102" s="210"/>
      <c r="K102" s="243" t="s">
        <v>15</v>
      </c>
      <c r="L102" s="243"/>
      <c r="M102" s="243"/>
      <c r="N102" s="243"/>
    </row>
    <row r="103" spans="1:14" ht="15">
      <c r="A103" s="221" t="s">
        <v>100</v>
      </c>
      <c r="B103" s="222"/>
      <c r="C103" s="250"/>
      <c r="D103" s="222"/>
      <c r="E103" s="250"/>
      <c r="F103" s="226"/>
      <c r="G103" s="227"/>
      <c r="H103" s="228"/>
      <c r="I103" s="226"/>
      <c r="J103" s="244"/>
      <c r="K103" s="245">
        <v>5766</v>
      </c>
      <c r="L103" s="256"/>
      <c r="M103" s="257"/>
      <c r="N103" s="245">
        <v>343</v>
      </c>
    </row>
    <row r="104" spans="1:14" ht="28.5">
      <c r="A104" s="229" t="s">
        <v>101</v>
      </c>
      <c r="B104" s="230" t="s">
        <v>18</v>
      </c>
      <c r="C104" s="231">
        <f>'Almoxarifado-Fevereiro_2021'!L98</f>
        <v>30</v>
      </c>
      <c r="D104" s="232">
        <f aca="true" t="shared" si="8" ref="D104:D109">_xlfn.IFERROR(ROUND(E104/C104,2),"-")</f>
        <v>2.17</v>
      </c>
      <c r="E104" s="233">
        <f>'Almoxarifado-Fevereiro_2021'!N98</f>
        <v>65.1</v>
      </c>
      <c r="F104" s="234"/>
      <c r="G104" s="235"/>
      <c r="H104" s="236">
        <f aca="true" t="shared" si="9" ref="H104:H109">F104*G104</f>
        <v>0</v>
      </c>
      <c r="I104" s="253">
        <v>5</v>
      </c>
      <c r="J104" s="254">
        <f>D104</f>
        <v>2.17</v>
      </c>
      <c r="K104" s="255">
        <f>J104*I104</f>
        <v>10.85</v>
      </c>
      <c r="L104" s="231">
        <f aca="true" t="shared" si="10" ref="L104:L109">C104+F104-I104</f>
        <v>25</v>
      </c>
      <c r="M104" s="232">
        <f aca="true" t="shared" si="11" ref="M104:M109">_xlfn.IFERROR(ROUND(N104/L104,2),"-")</f>
        <v>2.17</v>
      </c>
      <c r="N104" s="236">
        <f aca="true" t="shared" si="12" ref="N104:N109">E104+H104-K104</f>
        <v>54.24999999999999</v>
      </c>
    </row>
    <row r="105" spans="1:14" ht="14.25">
      <c r="A105" s="229" t="s">
        <v>103</v>
      </c>
      <c r="B105" s="230" t="s">
        <v>72</v>
      </c>
      <c r="C105" s="231">
        <f>'Almoxarifado-Fevereiro_2021'!L99</f>
        <v>72</v>
      </c>
      <c r="D105" s="232">
        <f t="shared" si="8"/>
        <v>3.48</v>
      </c>
      <c r="E105" s="233">
        <f>'Almoxarifado-Fevereiro_2021'!N99</f>
        <v>250.56</v>
      </c>
      <c r="F105" s="234"/>
      <c r="G105" s="235"/>
      <c r="H105" s="236">
        <f t="shared" si="9"/>
        <v>0</v>
      </c>
      <c r="I105" s="258"/>
      <c r="J105" s="259"/>
      <c r="K105" s="249">
        <f>I105*J105</f>
        <v>0</v>
      </c>
      <c r="L105" s="231">
        <f t="shared" si="10"/>
        <v>72</v>
      </c>
      <c r="M105" s="232">
        <f t="shared" si="11"/>
        <v>3.48</v>
      </c>
      <c r="N105" s="236">
        <f t="shared" si="12"/>
        <v>250.56</v>
      </c>
    </row>
    <row r="106" spans="1:14" ht="14.25">
      <c r="A106" s="229" t="s">
        <v>104</v>
      </c>
      <c r="B106" s="230" t="s">
        <v>72</v>
      </c>
      <c r="C106" s="231">
        <f>'Almoxarifado-Fevereiro_2021'!L100</f>
        <v>19</v>
      </c>
      <c r="D106" s="232">
        <f t="shared" si="8"/>
        <v>0.96</v>
      </c>
      <c r="E106" s="233">
        <f>'Almoxarifado-Fevereiro_2021'!N100</f>
        <v>18.239999999999995</v>
      </c>
      <c r="F106" s="234"/>
      <c r="G106" s="235"/>
      <c r="H106" s="236">
        <f t="shared" si="9"/>
        <v>0</v>
      </c>
      <c r="I106" s="253">
        <v>8</v>
      </c>
      <c r="J106" s="254">
        <f>D106</f>
        <v>0.96</v>
      </c>
      <c r="K106" s="255">
        <f>J106*I106</f>
        <v>7.68</v>
      </c>
      <c r="L106" s="231">
        <f t="shared" si="10"/>
        <v>11</v>
      </c>
      <c r="M106" s="232">
        <f t="shared" si="11"/>
        <v>0.96</v>
      </c>
      <c r="N106" s="236">
        <f t="shared" si="12"/>
        <v>10.559999999999995</v>
      </c>
    </row>
    <row r="107" spans="1:14" ht="15">
      <c r="A107" s="229" t="s">
        <v>105</v>
      </c>
      <c r="B107" s="230" t="s">
        <v>18</v>
      </c>
      <c r="C107" s="231">
        <f>'Almoxarifado-Fevereiro_2021'!L101</f>
        <v>4</v>
      </c>
      <c r="D107" s="232">
        <f t="shared" si="8"/>
        <v>16.95</v>
      </c>
      <c r="E107" s="233">
        <f>'Almoxarifado-Fevereiro_2021'!N101</f>
        <v>67.8</v>
      </c>
      <c r="F107" s="234"/>
      <c r="G107" s="235"/>
      <c r="H107" s="236">
        <f t="shared" si="9"/>
        <v>0</v>
      </c>
      <c r="I107" s="247"/>
      <c r="J107" s="248"/>
      <c r="K107" s="249">
        <f>I107*J107</f>
        <v>0</v>
      </c>
      <c r="L107" s="231">
        <f t="shared" si="10"/>
        <v>4</v>
      </c>
      <c r="M107" s="232">
        <f t="shared" si="11"/>
        <v>16.95</v>
      </c>
      <c r="N107" s="236">
        <f t="shared" si="12"/>
        <v>67.8</v>
      </c>
    </row>
    <row r="108" spans="1:14" ht="15">
      <c r="A108" s="229" t="s">
        <v>106</v>
      </c>
      <c r="B108" s="230" t="s">
        <v>18</v>
      </c>
      <c r="C108" s="231">
        <f>'Almoxarifado-Fevereiro_2021'!L102</f>
        <v>1</v>
      </c>
      <c r="D108" s="232">
        <f t="shared" si="8"/>
        <v>40.99</v>
      </c>
      <c r="E108" s="233">
        <f>'Almoxarifado-Fevereiro_2021'!N102</f>
        <v>40.99</v>
      </c>
      <c r="F108" s="234"/>
      <c r="G108" s="235"/>
      <c r="H108" s="236">
        <f t="shared" si="9"/>
        <v>0</v>
      </c>
      <c r="I108" s="247"/>
      <c r="J108" s="248"/>
      <c r="K108" s="249">
        <f>I108*J108</f>
        <v>0</v>
      </c>
      <c r="L108" s="231">
        <f t="shared" si="10"/>
        <v>1</v>
      </c>
      <c r="M108" s="232">
        <f t="shared" si="11"/>
        <v>40.99</v>
      </c>
      <c r="N108" s="236">
        <f t="shared" si="12"/>
        <v>40.99</v>
      </c>
    </row>
    <row r="109" spans="1:14" ht="15.75">
      <c r="A109" s="229" t="s">
        <v>107</v>
      </c>
      <c r="B109" s="230" t="s">
        <v>18</v>
      </c>
      <c r="C109" s="231">
        <f>'Almoxarifado-Fevereiro_2021'!L103</f>
        <v>1</v>
      </c>
      <c r="D109" s="232">
        <f t="shared" si="8"/>
        <v>101.87</v>
      </c>
      <c r="E109" s="233">
        <f>'Almoxarifado-Fevereiro_2021'!N103</f>
        <v>101.87</v>
      </c>
      <c r="F109" s="234"/>
      <c r="G109" s="235"/>
      <c r="H109" s="236">
        <f t="shared" si="9"/>
        <v>0</v>
      </c>
      <c r="I109" s="247"/>
      <c r="J109" s="248"/>
      <c r="K109" s="249">
        <f>I109*J109</f>
        <v>0</v>
      </c>
      <c r="L109" s="231">
        <f t="shared" si="10"/>
        <v>1</v>
      </c>
      <c r="M109" s="232">
        <f t="shared" si="11"/>
        <v>101.87</v>
      </c>
      <c r="N109" s="236">
        <f t="shared" si="12"/>
        <v>101.87</v>
      </c>
    </row>
    <row r="110" spans="1:14" ht="15.75">
      <c r="A110" s="177" t="s">
        <v>108</v>
      </c>
      <c r="B110" s="65"/>
      <c r="C110" s="66"/>
      <c r="D110" s="65"/>
      <c r="E110" s="64">
        <f>SUM(E104:E109)</f>
        <v>544.56</v>
      </c>
      <c r="F110" s="66"/>
      <c r="G110" s="66"/>
      <c r="H110" s="64">
        <f>SUM(H104:H109)</f>
        <v>0</v>
      </c>
      <c r="I110" s="66"/>
      <c r="J110" s="66"/>
      <c r="K110" s="64">
        <f>SUM(K104:K109)</f>
        <v>18.53</v>
      </c>
      <c r="L110" s="66"/>
      <c r="M110" s="66"/>
      <c r="N110" s="64">
        <f>SUM(N104:N109)</f>
        <v>526.03</v>
      </c>
    </row>
    <row r="111" spans="1:14" ht="1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</row>
    <row r="112" spans="1:14" ht="1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</row>
    <row r="113" spans="1:14" ht="1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</row>
    <row r="114" spans="1:14" ht="15" customHeight="1">
      <c r="A114" s="210" t="s">
        <v>179</v>
      </c>
      <c r="B114" s="210"/>
      <c r="C114" s="211" t="s">
        <v>5</v>
      </c>
      <c r="D114" s="211"/>
      <c r="E114" s="211"/>
      <c r="F114" s="212" t="s">
        <v>6</v>
      </c>
      <c r="G114" s="212"/>
      <c r="H114" s="212"/>
      <c r="I114" s="237" t="s">
        <v>7</v>
      </c>
      <c r="J114" s="237"/>
      <c r="K114" s="237"/>
      <c r="L114" s="238" t="s">
        <v>8</v>
      </c>
      <c r="M114" s="238"/>
      <c r="N114" s="238"/>
    </row>
    <row r="115" spans="1:14" ht="60">
      <c r="A115" s="213" t="s">
        <v>9</v>
      </c>
      <c r="B115" s="214" t="s">
        <v>10</v>
      </c>
      <c r="C115" s="215" t="s">
        <v>11</v>
      </c>
      <c r="D115" s="216" t="s">
        <v>12</v>
      </c>
      <c r="E115" s="217" t="s">
        <v>13</v>
      </c>
      <c r="F115" s="218" t="s">
        <v>11</v>
      </c>
      <c r="G115" s="219" t="s">
        <v>12</v>
      </c>
      <c r="H115" s="220" t="s">
        <v>13</v>
      </c>
      <c r="I115" s="239" t="s">
        <v>11</v>
      </c>
      <c r="J115" s="219" t="s">
        <v>12</v>
      </c>
      <c r="K115" s="240" t="s">
        <v>13</v>
      </c>
      <c r="L115" s="241" t="s">
        <v>11</v>
      </c>
      <c r="M115" s="216" t="s">
        <v>12</v>
      </c>
      <c r="N115" s="242" t="s">
        <v>13</v>
      </c>
    </row>
    <row r="116" spans="1:14" ht="11.25" customHeight="1">
      <c r="A116" s="210" t="s">
        <v>14</v>
      </c>
      <c r="B116" s="210"/>
      <c r="C116" s="210"/>
      <c r="D116" s="210"/>
      <c r="E116" s="210"/>
      <c r="F116" s="210"/>
      <c r="G116" s="210"/>
      <c r="H116" s="210"/>
      <c r="I116" s="210"/>
      <c r="J116" s="210"/>
      <c r="K116" s="243" t="s">
        <v>15</v>
      </c>
      <c r="L116" s="243"/>
      <c r="M116" s="243"/>
      <c r="N116" s="243"/>
    </row>
    <row r="117" spans="1:14" ht="15">
      <c r="A117" s="221" t="s">
        <v>109</v>
      </c>
      <c r="B117" s="222"/>
      <c r="C117" s="250"/>
      <c r="D117" s="222"/>
      <c r="E117" s="250"/>
      <c r="F117" s="251"/>
      <c r="G117" s="227"/>
      <c r="H117" s="228"/>
      <c r="I117" s="226"/>
      <c r="J117" s="260"/>
      <c r="K117" s="245">
        <v>5756</v>
      </c>
      <c r="L117" s="256"/>
      <c r="M117" s="257"/>
      <c r="N117" s="245">
        <v>343</v>
      </c>
    </row>
    <row r="118" spans="1:14" ht="28.5">
      <c r="A118" s="229" t="s">
        <v>110</v>
      </c>
      <c r="B118" s="230" t="s">
        <v>18</v>
      </c>
      <c r="C118" s="231">
        <f>'Almoxarifado-Fevereiro_2021'!L108</f>
        <v>0</v>
      </c>
      <c r="D118" s="232" t="str">
        <f aca="true" t="shared" si="13" ref="D118:D125">_xlfn.IFERROR(ROUND(E118/C118,2),"-")</f>
        <v>-</v>
      </c>
      <c r="E118" s="233">
        <f>'Almoxarifado-Fevereiro_2021'!N108</f>
        <v>0</v>
      </c>
      <c r="F118" s="234"/>
      <c r="G118" s="235"/>
      <c r="H118" s="236">
        <f aca="true" t="shared" si="14" ref="H118:H125">F118*G118</f>
        <v>0</v>
      </c>
      <c r="I118" s="258"/>
      <c r="J118" s="259"/>
      <c r="K118" s="249">
        <f aca="true" t="shared" si="15" ref="K118:K125">I118*J118</f>
        <v>0</v>
      </c>
      <c r="L118" s="231">
        <f aca="true" t="shared" si="16" ref="L118:L125">C118+F118-I118</f>
        <v>0</v>
      </c>
      <c r="M118" s="232" t="str">
        <f aca="true" t="shared" si="17" ref="M118:M125">_xlfn.IFERROR(ROUND(N118/L118,2),"-")</f>
        <v>-</v>
      </c>
      <c r="N118" s="236">
        <f aca="true" t="shared" si="18" ref="N118:N125">E118+H118-K118</f>
        <v>0</v>
      </c>
    </row>
    <row r="119" spans="1:14" ht="14.25">
      <c r="A119" s="229" t="s">
        <v>111</v>
      </c>
      <c r="B119" s="230" t="s">
        <v>72</v>
      </c>
      <c r="C119" s="231">
        <f>'Almoxarifado-Fevereiro_2021'!L109</f>
        <v>5</v>
      </c>
      <c r="D119" s="232">
        <f t="shared" si="13"/>
        <v>21.4</v>
      </c>
      <c r="E119" s="233">
        <f>'Almoxarifado-Fevereiro_2021'!N109</f>
        <v>107</v>
      </c>
      <c r="F119" s="234"/>
      <c r="G119" s="235"/>
      <c r="H119" s="236">
        <f t="shared" si="14"/>
        <v>0</v>
      </c>
      <c r="I119" s="258"/>
      <c r="J119" s="259"/>
      <c r="K119" s="249">
        <f t="shared" si="15"/>
        <v>0</v>
      </c>
      <c r="L119" s="231">
        <f t="shared" si="16"/>
        <v>5</v>
      </c>
      <c r="M119" s="232">
        <f t="shared" si="17"/>
        <v>21.4</v>
      </c>
      <c r="N119" s="236">
        <f t="shared" si="18"/>
        <v>107</v>
      </c>
    </row>
    <row r="120" spans="1:14" ht="14.25">
      <c r="A120" s="252" t="s">
        <v>163</v>
      </c>
      <c r="B120" s="230" t="s">
        <v>72</v>
      </c>
      <c r="C120" s="231">
        <f>'Almoxarifado-Fevereiro_2021'!L110</f>
        <v>62</v>
      </c>
      <c r="D120" s="232">
        <f t="shared" si="13"/>
        <v>3.2</v>
      </c>
      <c r="E120" s="233">
        <f>'Almoxarifado-Fevereiro_2021'!N110</f>
        <v>198.4</v>
      </c>
      <c r="F120" s="234"/>
      <c r="G120" s="235"/>
      <c r="H120" s="236">
        <f t="shared" si="14"/>
        <v>0</v>
      </c>
      <c r="I120" s="258"/>
      <c r="J120" s="259"/>
      <c r="K120" s="249">
        <f t="shared" si="15"/>
        <v>0</v>
      </c>
      <c r="L120" s="231">
        <f t="shared" si="16"/>
        <v>62</v>
      </c>
      <c r="M120" s="232">
        <f t="shared" si="17"/>
        <v>3.2</v>
      </c>
      <c r="N120" s="236">
        <f t="shared" si="18"/>
        <v>198.4</v>
      </c>
    </row>
    <row r="121" spans="1:14" ht="14.25">
      <c r="A121" s="229" t="s">
        <v>112</v>
      </c>
      <c r="B121" s="230" t="s">
        <v>72</v>
      </c>
      <c r="C121" s="231">
        <f>'Almoxarifado-Fevereiro_2021'!L111</f>
        <v>0</v>
      </c>
      <c r="D121" s="232" t="str">
        <f t="shared" si="13"/>
        <v>-</v>
      </c>
      <c r="E121" s="233">
        <f>'Almoxarifado-Fevereiro_2021'!N111</f>
        <v>0</v>
      </c>
      <c r="F121" s="234"/>
      <c r="G121" s="235"/>
      <c r="H121" s="236">
        <f t="shared" si="14"/>
        <v>0</v>
      </c>
      <c r="I121" s="258"/>
      <c r="J121" s="259"/>
      <c r="K121" s="249">
        <f t="shared" si="15"/>
        <v>0</v>
      </c>
      <c r="L121" s="231">
        <f t="shared" si="16"/>
        <v>0</v>
      </c>
      <c r="M121" s="232" t="str">
        <f t="shared" si="17"/>
        <v>-</v>
      </c>
      <c r="N121" s="236">
        <f t="shared" si="18"/>
        <v>0</v>
      </c>
    </row>
    <row r="122" spans="1:14" ht="14.25">
      <c r="A122" s="229" t="s">
        <v>113</v>
      </c>
      <c r="B122" s="230" t="s">
        <v>72</v>
      </c>
      <c r="C122" s="231">
        <f>'Almoxarifado-Fevereiro_2021'!L112</f>
        <v>76</v>
      </c>
      <c r="D122" s="232">
        <f t="shared" si="13"/>
        <v>2.93</v>
      </c>
      <c r="E122" s="233">
        <f>'Almoxarifado-Fevereiro_2021'!N112</f>
        <v>222.68</v>
      </c>
      <c r="F122" s="234"/>
      <c r="G122" s="235"/>
      <c r="H122" s="236">
        <f t="shared" si="14"/>
        <v>0</v>
      </c>
      <c r="I122" s="253">
        <v>40</v>
      </c>
      <c r="J122" s="254">
        <f>D122</f>
        <v>2.93</v>
      </c>
      <c r="K122" s="255">
        <f t="shared" si="15"/>
        <v>117.2</v>
      </c>
      <c r="L122" s="231">
        <f t="shared" si="16"/>
        <v>36</v>
      </c>
      <c r="M122" s="232">
        <f t="shared" si="17"/>
        <v>2.93</v>
      </c>
      <c r="N122" s="236">
        <f t="shared" si="18"/>
        <v>105.48</v>
      </c>
    </row>
    <row r="123" spans="1:14" ht="14.25">
      <c r="A123" s="229" t="s">
        <v>114</v>
      </c>
      <c r="B123" s="230" t="s">
        <v>115</v>
      </c>
      <c r="C123" s="231">
        <f>'Almoxarifado-Fevereiro_2021'!L113</f>
        <v>1</v>
      </c>
      <c r="D123" s="232">
        <f t="shared" si="13"/>
        <v>12.55</v>
      </c>
      <c r="E123" s="233">
        <f>'Almoxarifado-Fevereiro_2021'!N113</f>
        <v>12.55</v>
      </c>
      <c r="F123" s="234"/>
      <c r="G123" s="235"/>
      <c r="H123" s="236">
        <f t="shared" si="14"/>
        <v>0</v>
      </c>
      <c r="I123" s="258"/>
      <c r="J123" s="259"/>
      <c r="K123" s="249">
        <f t="shared" si="15"/>
        <v>0</v>
      </c>
      <c r="L123" s="231">
        <f t="shared" si="16"/>
        <v>1</v>
      </c>
      <c r="M123" s="232">
        <f t="shared" si="17"/>
        <v>12.55</v>
      </c>
      <c r="N123" s="236">
        <f t="shared" si="18"/>
        <v>12.55</v>
      </c>
    </row>
    <row r="124" spans="1:14" ht="14.25">
      <c r="A124" s="229" t="s">
        <v>116</v>
      </c>
      <c r="B124" s="230" t="s">
        <v>115</v>
      </c>
      <c r="C124" s="231">
        <f>'Almoxarifado-Fevereiro_2021'!L114</f>
        <v>3</v>
      </c>
      <c r="D124" s="232">
        <f t="shared" si="13"/>
        <v>10.84</v>
      </c>
      <c r="E124" s="233">
        <f>'Almoxarifado-Fevereiro_2021'!N114</f>
        <v>32.52</v>
      </c>
      <c r="F124" s="234"/>
      <c r="G124" s="235"/>
      <c r="H124" s="236">
        <f t="shared" si="14"/>
        <v>0</v>
      </c>
      <c r="I124" s="258"/>
      <c r="J124" s="259"/>
      <c r="K124" s="249">
        <f t="shared" si="15"/>
        <v>0</v>
      </c>
      <c r="L124" s="231">
        <f t="shared" si="16"/>
        <v>3</v>
      </c>
      <c r="M124" s="232">
        <f t="shared" si="17"/>
        <v>10.84</v>
      </c>
      <c r="N124" s="236">
        <f t="shared" si="18"/>
        <v>32.52</v>
      </c>
    </row>
    <row r="125" spans="1:14" ht="14.25">
      <c r="A125" s="229" t="s">
        <v>117</v>
      </c>
      <c r="B125" s="230" t="s">
        <v>72</v>
      </c>
      <c r="C125" s="231">
        <f>'Almoxarifado-Fevereiro_2021'!L115</f>
        <v>3</v>
      </c>
      <c r="D125" s="232">
        <f t="shared" si="13"/>
        <v>28.9</v>
      </c>
      <c r="E125" s="233">
        <f>'Almoxarifado-Fevereiro_2021'!N115</f>
        <v>86.7</v>
      </c>
      <c r="F125" s="234"/>
      <c r="G125" s="235"/>
      <c r="H125" s="236">
        <f t="shared" si="14"/>
        <v>0</v>
      </c>
      <c r="I125" s="258"/>
      <c r="J125" s="259"/>
      <c r="K125" s="249">
        <f t="shared" si="15"/>
        <v>0</v>
      </c>
      <c r="L125" s="231">
        <f t="shared" si="16"/>
        <v>3</v>
      </c>
      <c r="M125" s="232">
        <f t="shared" si="17"/>
        <v>28.9</v>
      </c>
      <c r="N125" s="236">
        <f t="shared" si="18"/>
        <v>86.7</v>
      </c>
    </row>
    <row r="126" spans="1:14" ht="15.75">
      <c r="A126" s="177" t="s">
        <v>118</v>
      </c>
      <c r="B126" s="65"/>
      <c r="C126" s="66"/>
      <c r="D126" s="65"/>
      <c r="E126" s="64">
        <f>'Almoxarifado-Fevereiro_2021'!N116</f>
        <v>659.8499999999999</v>
      </c>
      <c r="F126" s="66"/>
      <c r="G126" s="66"/>
      <c r="H126" s="64">
        <f>SUM(H118:H125)</f>
        <v>0</v>
      </c>
      <c r="I126" s="66"/>
      <c r="J126" s="66"/>
      <c r="K126" s="64">
        <f>SUM(K118:K125)</f>
        <v>117.2</v>
      </c>
      <c r="L126" s="66"/>
      <c r="M126" s="66"/>
      <c r="N126" s="64">
        <f>SUM(N118:N125)</f>
        <v>542.65</v>
      </c>
    </row>
    <row r="127" spans="1:14" ht="15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</row>
    <row r="128" spans="1:14" ht="15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</row>
    <row r="129" spans="1:14" ht="15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</row>
    <row r="130" spans="1:14" ht="15" customHeight="1">
      <c r="A130" s="210" t="s">
        <v>179</v>
      </c>
      <c r="B130" s="210"/>
      <c r="C130" s="211" t="s">
        <v>5</v>
      </c>
      <c r="D130" s="211"/>
      <c r="E130" s="211"/>
      <c r="F130" s="212" t="s">
        <v>6</v>
      </c>
      <c r="G130" s="212"/>
      <c r="H130" s="212"/>
      <c r="I130" s="237" t="s">
        <v>7</v>
      </c>
      <c r="J130" s="237"/>
      <c r="K130" s="237"/>
      <c r="L130" s="238" t="s">
        <v>8</v>
      </c>
      <c r="M130" s="238"/>
      <c r="N130" s="238"/>
    </row>
    <row r="131" spans="1:14" ht="60">
      <c r="A131" s="213" t="s">
        <v>9</v>
      </c>
      <c r="B131" s="214" t="s">
        <v>10</v>
      </c>
      <c r="C131" s="215" t="s">
        <v>11</v>
      </c>
      <c r="D131" s="216" t="s">
        <v>12</v>
      </c>
      <c r="E131" s="217" t="s">
        <v>13</v>
      </c>
      <c r="F131" s="218" t="s">
        <v>11</v>
      </c>
      <c r="G131" s="219" t="s">
        <v>12</v>
      </c>
      <c r="H131" s="220" t="s">
        <v>13</v>
      </c>
      <c r="I131" s="239" t="s">
        <v>11</v>
      </c>
      <c r="J131" s="219" t="s">
        <v>12</v>
      </c>
      <c r="K131" s="240" t="s">
        <v>13</v>
      </c>
      <c r="L131" s="241" t="s">
        <v>11</v>
      </c>
      <c r="M131" s="216" t="s">
        <v>12</v>
      </c>
      <c r="N131" s="242" t="s">
        <v>13</v>
      </c>
    </row>
    <row r="132" spans="1:14" ht="11.25" customHeight="1">
      <c r="A132" s="210" t="s">
        <v>14</v>
      </c>
      <c r="B132" s="210"/>
      <c r="C132" s="210"/>
      <c r="D132" s="210"/>
      <c r="E132" s="210"/>
      <c r="F132" s="210"/>
      <c r="G132" s="210"/>
      <c r="H132" s="210"/>
      <c r="I132" s="210"/>
      <c r="J132" s="210"/>
      <c r="K132" s="243" t="s">
        <v>15</v>
      </c>
      <c r="L132" s="243"/>
      <c r="M132" s="243"/>
      <c r="N132" s="243"/>
    </row>
    <row r="133" spans="1:14" ht="15">
      <c r="A133" s="221" t="s">
        <v>172</v>
      </c>
      <c r="B133" s="222"/>
      <c r="C133" s="250"/>
      <c r="D133" s="222"/>
      <c r="E133" s="250"/>
      <c r="F133" s="251"/>
      <c r="G133" s="227"/>
      <c r="H133" s="228"/>
      <c r="I133" s="226"/>
      <c r="J133" s="260"/>
      <c r="K133" s="245">
        <v>5759</v>
      </c>
      <c r="L133" s="256"/>
      <c r="M133" s="257"/>
      <c r="N133" s="245">
        <v>343</v>
      </c>
    </row>
    <row r="134" spans="1:14" ht="15">
      <c r="A134" s="261" t="s">
        <v>168</v>
      </c>
      <c r="B134" s="262" t="s">
        <v>18</v>
      </c>
      <c r="C134" s="231">
        <f>'Almoxarifado-Fevereiro_2021'!L120</f>
        <v>15</v>
      </c>
      <c r="D134" s="232">
        <f aca="true" t="shared" si="19" ref="D134:D144">_xlfn.IFERROR(ROUND(E134/C134,2),"-")</f>
        <v>2.85</v>
      </c>
      <c r="E134" s="233">
        <f>'Almoxarifado-Fevereiro_2021'!N120</f>
        <v>42.75</v>
      </c>
      <c r="F134" s="234"/>
      <c r="G134" s="235"/>
      <c r="H134" s="236">
        <f aca="true" t="shared" si="20" ref="H134:H144">F134*G134</f>
        <v>0</v>
      </c>
      <c r="I134" s="267"/>
      <c r="J134" s="268"/>
      <c r="K134" s="249">
        <f aca="true" t="shared" si="21" ref="K134:K144">I134*J134</f>
        <v>0</v>
      </c>
      <c r="L134" s="231">
        <f aca="true" t="shared" si="22" ref="L134:L144">C134+F134-I134</f>
        <v>15</v>
      </c>
      <c r="M134" s="232">
        <f aca="true" t="shared" si="23" ref="M134:M144">_xlfn.IFERROR(ROUND(N134/L134,2),"-")</f>
        <v>2.85</v>
      </c>
      <c r="N134" s="236">
        <f aca="true" t="shared" si="24" ref="N134:N144">E134+H134-K134</f>
        <v>42.75</v>
      </c>
    </row>
    <row r="135" spans="1:14" ht="14.25">
      <c r="A135" s="229" t="s">
        <v>120</v>
      </c>
      <c r="B135" s="230" t="s">
        <v>121</v>
      </c>
      <c r="C135" s="231">
        <f>'Almoxarifado-Fevereiro_2021'!L121</f>
        <v>150</v>
      </c>
      <c r="D135" s="232">
        <f t="shared" si="19"/>
        <v>1.25</v>
      </c>
      <c r="E135" s="233">
        <f>'Almoxarifado-Fevereiro_2021'!N121</f>
        <v>187.5</v>
      </c>
      <c r="F135" s="234"/>
      <c r="G135" s="235"/>
      <c r="H135" s="236">
        <f t="shared" si="20"/>
        <v>0</v>
      </c>
      <c r="I135" s="247"/>
      <c r="J135" s="248"/>
      <c r="K135" s="249">
        <f t="shared" si="21"/>
        <v>0</v>
      </c>
      <c r="L135" s="231">
        <f t="shared" si="22"/>
        <v>150</v>
      </c>
      <c r="M135" s="232">
        <f t="shared" si="23"/>
        <v>1.25</v>
      </c>
      <c r="N135" s="236">
        <f t="shared" si="24"/>
        <v>187.5</v>
      </c>
    </row>
    <row r="136" spans="1:14" ht="28.5">
      <c r="A136" s="229" t="s">
        <v>122</v>
      </c>
      <c r="B136" s="230" t="s">
        <v>18</v>
      </c>
      <c r="C136" s="231">
        <f>'Almoxarifado-Fevereiro_2021'!L122</f>
        <v>0</v>
      </c>
      <c r="D136" s="232" t="str">
        <f t="shared" si="19"/>
        <v>-</v>
      </c>
      <c r="E136" s="233">
        <f>'Almoxarifado-Fevereiro_2021'!N122</f>
        <v>0</v>
      </c>
      <c r="F136" s="234"/>
      <c r="G136" s="235"/>
      <c r="H136" s="236">
        <f t="shared" si="20"/>
        <v>0</v>
      </c>
      <c r="I136" s="247"/>
      <c r="J136" s="248"/>
      <c r="K136" s="249">
        <f t="shared" si="21"/>
        <v>0</v>
      </c>
      <c r="L136" s="231">
        <f t="shared" si="22"/>
        <v>0</v>
      </c>
      <c r="M136" s="232" t="str">
        <f t="shared" si="23"/>
        <v>-</v>
      </c>
      <c r="N136" s="236">
        <f t="shared" si="24"/>
        <v>0</v>
      </c>
    </row>
    <row r="137" spans="1:14" ht="15">
      <c r="A137" s="229" t="s">
        <v>123</v>
      </c>
      <c r="B137" s="230" t="s">
        <v>18</v>
      </c>
      <c r="C137" s="231">
        <f>'Almoxarifado-Fevereiro_2021'!L123</f>
        <v>1</v>
      </c>
      <c r="D137" s="232">
        <f t="shared" si="19"/>
        <v>70</v>
      </c>
      <c r="E137" s="233">
        <f>'Almoxarifado-Fevereiro_2021'!N123</f>
        <v>70</v>
      </c>
      <c r="F137" s="234"/>
      <c r="G137" s="235"/>
      <c r="H137" s="236">
        <f t="shared" si="20"/>
        <v>0</v>
      </c>
      <c r="I137" s="247"/>
      <c r="J137" s="248"/>
      <c r="K137" s="249">
        <f t="shared" si="21"/>
        <v>0</v>
      </c>
      <c r="L137" s="231">
        <f t="shared" si="22"/>
        <v>1</v>
      </c>
      <c r="M137" s="232">
        <f t="shared" si="23"/>
        <v>70</v>
      </c>
      <c r="N137" s="236">
        <f t="shared" si="24"/>
        <v>70</v>
      </c>
    </row>
    <row r="138" spans="1:14" ht="15">
      <c r="A138" s="229" t="s">
        <v>124</v>
      </c>
      <c r="B138" s="230" t="s">
        <v>18</v>
      </c>
      <c r="C138" s="231">
        <f>'Almoxarifado-Fevereiro_2021'!L124</f>
        <v>16</v>
      </c>
      <c r="D138" s="232">
        <f t="shared" si="19"/>
        <v>2.95</v>
      </c>
      <c r="E138" s="233">
        <f>'Almoxarifado-Fevereiro_2021'!N124</f>
        <v>47.2</v>
      </c>
      <c r="F138" s="234"/>
      <c r="G138" s="235"/>
      <c r="H138" s="236">
        <f t="shared" si="20"/>
        <v>0</v>
      </c>
      <c r="I138" s="247"/>
      <c r="J138" s="248"/>
      <c r="K138" s="249">
        <f t="shared" si="21"/>
        <v>0</v>
      </c>
      <c r="L138" s="231">
        <f t="shared" si="22"/>
        <v>16</v>
      </c>
      <c r="M138" s="232">
        <f t="shared" si="23"/>
        <v>2.95</v>
      </c>
      <c r="N138" s="236">
        <f t="shared" si="24"/>
        <v>47.2</v>
      </c>
    </row>
    <row r="139" spans="1:14" ht="15">
      <c r="A139" s="229" t="s">
        <v>125</v>
      </c>
      <c r="B139" s="230" t="s">
        <v>18</v>
      </c>
      <c r="C139" s="231">
        <f>'Almoxarifado-Fevereiro_2021'!L125</f>
        <v>16</v>
      </c>
      <c r="D139" s="232">
        <f t="shared" si="19"/>
        <v>1.75</v>
      </c>
      <c r="E139" s="233">
        <f>'Almoxarifado-Fevereiro_2021'!N125</f>
        <v>28</v>
      </c>
      <c r="F139" s="234"/>
      <c r="G139" s="235"/>
      <c r="H139" s="236">
        <f t="shared" si="20"/>
        <v>0</v>
      </c>
      <c r="I139" s="247"/>
      <c r="J139" s="248"/>
      <c r="K139" s="249">
        <f t="shared" si="21"/>
        <v>0</v>
      </c>
      <c r="L139" s="231">
        <f t="shared" si="22"/>
        <v>16</v>
      </c>
      <c r="M139" s="232">
        <f t="shared" si="23"/>
        <v>1.75</v>
      </c>
      <c r="N139" s="236">
        <f t="shared" si="24"/>
        <v>28</v>
      </c>
    </row>
    <row r="140" spans="1:14" ht="15">
      <c r="A140" s="229" t="s">
        <v>126</v>
      </c>
      <c r="B140" s="230" t="s">
        <v>18</v>
      </c>
      <c r="C140" s="231">
        <f>'Almoxarifado-Fevereiro_2021'!L126</f>
        <v>1</v>
      </c>
      <c r="D140" s="232">
        <f t="shared" si="19"/>
        <v>24.5</v>
      </c>
      <c r="E140" s="233">
        <f>'Almoxarifado-Fevereiro_2021'!N126</f>
        <v>24.5</v>
      </c>
      <c r="F140" s="234"/>
      <c r="G140" s="235"/>
      <c r="H140" s="236">
        <f t="shared" si="20"/>
        <v>0</v>
      </c>
      <c r="I140" s="247"/>
      <c r="J140" s="248"/>
      <c r="K140" s="249">
        <f t="shared" si="21"/>
        <v>0</v>
      </c>
      <c r="L140" s="231">
        <f t="shared" si="22"/>
        <v>1</v>
      </c>
      <c r="M140" s="232">
        <f t="shared" si="23"/>
        <v>24.5</v>
      </c>
      <c r="N140" s="236">
        <f t="shared" si="24"/>
        <v>24.5</v>
      </c>
    </row>
    <row r="141" spans="1:14" ht="15">
      <c r="A141" s="229" t="s">
        <v>127</v>
      </c>
      <c r="B141" s="230" t="s">
        <v>18</v>
      </c>
      <c r="C141" s="231">
        <f>'Almoxarifado-Fevereiro_2021'!L127</f>
        <v>1</v>
      </c>
      <c r="D141" s="232">
        <f t="shared" si="19"/>
        <v>22.99</v>
      </c>
      <c r="E141" s="233">
        <f>'Almoxarifado-Fevereiro_2021'!N127</f>
        <v>22.99</v>
      </c>
      <c r="F141" s="234"/>
      <c r="G141" s="235"/>
      <c r="H141" s="236">
        <f t="shared" si="20"/>
        <v>0</v>
      </c>
      <c r="I141" s="247"/>
      <c r="J141" s="248"/>
      <c r="K141" s="249">
        <f t="shared" si="21"/>
        <v>0</v>
      </c>
      <c r="L141" s="231">
        <f t="shared" si="22"/>
        <v>1</v>
      </c>
      <c r="M141" s="232">
        <f t="shared" si="23"/>
        <v>22.99</v>
      </c>
      <c r="N141" s="236">
        <f t="shared" si="24"/>
        <v>22.99</v>
      </c>
    </row>
    <row r="142" spans="1:14" ht="15">
      <c r="A142" s="229" t="s">
        <v>128</v>
      </c>
      <c r="B142" s="230" t="s">
        <v>72</v>
      </c>
      <c r="C142" s="231">
        <f>'Almoxarifado-Fevereiro_2021'!L128</f>
        <v>14</v>
      </c>
      <c r="D142" s="232">
        <f t="shared" si="19"/>
        <v>2.85</v>
      </c>
      <c r="E142" s="233">
        <f>'Almoxarifado-Fevereiro_2021'!N128</f>
        <v>39.9</v>
      </c>
      <c r="F142" s="234"/>
      <c r="G142" s="235"/>
      <c r="H142" s="236">
        <f t="shared" si="20"/>
        <v>0</v>
      </c>
      <c r="I142" s="247"/>
      <c r="J142" s="248"/>
      <c r="K142" s="249">
        <f t="shared" si="21"/>
        <v>0</v>
      </c>
      <c r="L142" s="231">
        <f t="shared" si="22"/>
        <v>14</v>
      </c>
      <c r="M142" s="232">
        <f t="shared" si="23"/>
        <v>2.85</v>
      </c>
      <c r="N142" s="236">
        <f t="shared" si="24"/>
        <v>39.9</v>
      </c>
    </row>
    <row r="143" spans="1:14" ht="15">
      <c r="A143" s="229" t="s">
        <v>129</v>
      </c>
      <c r="B143" s="230" t="s">
        <v>18</v>
      </c>
      <c r="C143" s="231">
        <f>'Almoxarifado-Fevereiro_2021'!L129</f>
        <v>1</v>
      </c>
      <c r="D143" s="232">
        <f t="shared" si="19"/>
        <v>178</v>
      </c>
      <c r="E143" s="233">
        <f>'Almoxarifado-Fevereiro_2021'!N129</f>
        <v>178</v>
      </c>
      <c r="F143" s="234"/>
      <c r="G143" s="235"/>
      <c r="H143" s="236">
        <f t="shared" si="20"/>
        <v>0</v>
      </c>
      <c r="I143" s="247"/>
      <c r="J143" s="248"/>
      <c r="K143" s="249">
        <f t="shared" si="21"/>
        <v>0</v>
      </c>
      <c r="L143" s="231">
        <f t="shared" si="22"/>
        <v>1</v>
      </c>
      <c r="M143" s="232">
        <f t="shared" si="23"/>
        <v>178</v>
      </c>
      <c r="N143" s="236">
        <f t="shared" si="24"/>
        <v>178</v>
      </c>
    </row>
    <row r="144" spans="1:14" ht="15.75">
      <c r="A144" s="229" t="s">
        <v>130</v>
      </c>
      <c r="B144" s="230" t="s">
        <v>72</v>
      </c>
      <c r="C144" s="231">
        <f>'Almoxarifado-Fevereiro_2021'!L130</f>
        <v>10</v>
      </c>
      <c r="D144" s="232">
        <f t="shared" si="19"/>
        <v>2.2</v>
      </c>
      <c r="E144" s="233">
        <f>'Almoxarifado-Fevereiro_2021'!N130</f>
        <v>22</v>
      </c>
      <c r="F144" s="234"/>
      <c r="G144" s="235"/>
      <c r="H144" s="236">
        <f t="shared" si="20"/>
        <v>0</v>
      </c>
      <c r="I144" s="247"/>
      <c r="J144" s="248"/>
      <c r="K144" s="249">
        <f t="shared" si="21"/>
        <v>0</v>
      </c>
      <c r="L144" s="231">
        <f t="shared" si="22"/>
        <v>10</v>
      </c>
      <c r="M144" s="232">
        <f t="shared" si="23"/>
        <v>2.2</v>
      </c>
      <c r="N144" s="236">
        <f t="shared" si="24"/>
        <v>22</v>
      </c>
    </row>
    <row r="145" spans="1:14" ht="15.75">
      <c r="A145" s="177" t="s">
        <v>131</v>
      </c>
      <c r="B145" s="65"/>
      <c r="C145" s="86"/>
      <c r="D145" s="65"/>
      <c r="E145" s="64">
        <f>SUM(E134:E144)</f>
        <v>662.8399999999999</v>
      </c>
      <c r="F145" s="66"/>
      <c r="G145" s="66"/>
      <c r="H145" s="64">
        <f>SUM(H134:H144)</f>
        <v>0</v>
      </c>
      <c r="I145" s="66"/>
      <c r="J145" s="66"/>
      <c r="K145" s="64">
        <f>SUM(K134:K144)</f>
        <v>0</v>
      </c>
      <c r="L145" s="66"/>
      <c r="M145" s="66"/>
      <c r="N145" s="64">
        <f>SUM(N134:N144)</f>
        <v>662.8399999999999</v>
      </c>
    </row>
    <row r="146" spans="1:14" ht="15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</row>
    <row r="147" spans="1:14" ht="15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</row>
    <row r="148" spans="1:14" ht="15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</row>
    <row r="149" spans="1:14" ht="15" customHeight="1">
      <c r="A149" s="210" t="s">
        <v>179</v>
      </c>
      <c r="B149" s="210"/>
      <c r="C149" s="211" t="s">
        <v>5</v>
      </c>
      <c r="D149" s="211"/>
      <c r="E149" s="211"/>
      <c r="F149" s="212" t="s">
        <v>6</v>
      </c>
      <c r="G149" s="212"/>
      <c r="H149" s="212"/>
      <c r="I149" s="237" t="s">
        <v>7</v>
      </c>
      <c r="J149" s="237"/>
      <c r="K149" s="237"/>
      <c r="L149" s="238" t="s">
        <v>8</v>
      </c>
      <c r="M149" s="238"/>
      <c r="N149" s="238"/>
    </row>
    <row r="150" spans="1:14" ht="60">
      <c r="A150" s="213" t="s">
        <v>9</v>
      </c>
      <c r="B150" s="214" t="s">
        <v>10</v>
      </c>
      <c r="C150" s="215" t="s">
        <v>11</v>
      </c>
      <c r="D150" s="216" t="s">
        <v>12</v>
      </c>
      <c r="E150" s="217" t="s">
        <v>13</v>
      </c>
      <c r="F150" s="218" t="s">
        <v>11</v>
      </c>
      <c r="G150" s="219" t="s">
        <v>12</v>
      </c>
      <c r="H150" s="220" t="s">
        <v>13</v>
      </c>
      <c r="I150" s="239" t="s">
        <v>11</v>
      </c>
      <c r="J150" s="219" t="s">
        <v>12</v>
      </c>
      <c r="K150" s="240" t="s">
        <v>13</v>
      </c>
      <c r="L150" s="241" t="s">
        <v>11</v>
      </c>
      <c r="M150" s="216" t="s">
        <v>12</v>
      </c>
      <c r="N150" s="242" t="s">
        <v>13</v>
      </c>
    </row>
    <row r="151" spans="1:14" ht="11.25" customHeight="1">
      <c r="A151" s="210" t="s">
        <v>14</v>
      </c>
      <c r="B151" s="210"/>
      <c r="C151" s="210"/>
      <c r="D151" s="210"/>
      <c r="E151" s="210"/>
      <c r="F151" s="210"/>
      <c r="G151" s="210"/>
      <c r="H151" s="210"/>
      <c r="I151" s="210"/>
      <c r="J151" s="210"/>
      <c r="K151" s="243" t="s">
        <v>15</v>
      </c>
      <c r="L151" s="243"/>
      <c r="M151" s="243"/>
      <c r="N151" s="243"/>
    </row>
    <row r="152" spans="1:14" ht="15">
      <c r="A152" s="221" t="s">
        <v>132</v>
      </c>
      <c r="B152" s="222"/>
      <c r="C152" s="250"/>
      <c r="D152" s="222"/>
      <c r="E152" s="250"/>
      <c r="F152" s="251"/>
      <c r="G152" s="227"/>
      <c r="H152" s="228"/>
      <c r="I152" s="226"/>
      <c r="J152" s="260"/>
      <c r="K152" s="245">
        <v>5755</v>
      </c>
      <c r="L152" s="256"/>
      <c r="M152" s="257"/>
      <c r="N152" s="245">
        <v>343</v>
      </c>
    </row>
    <row r="153" spans="1:14" ht="28.5">
      <c r="A153" s="229" t="s">
        <v>169</v>
      </c>
      <c r="B153" s="230" t="s">
        <v>18</v>
      </c>
      <c r="C153" s="231">
        <f>'Almoxarifado-Fevereiro_2021'!L135</f>
        <v>0</v>
      </c>
      <c r="D153" s="232" t="str">
        <f>_xlfn.IFERROR(ROUND(E153/C153,2),"-")</f>
        <v>-</v>
      </c>
      <c r="E153" s="233">
        <f>'Almoxarifado-Fevereiro_2021'!N135</f>
        <v>0</v>
      </c>
      <c r="F153" s="234"/>
      <c r="G153" s="235"/>
      <c r="H153" s="236">
        <f>F153*G153</f>
        <v>0</v>
      </c>
      <c r="I153" s="247"/>
      <c r="J153" s="248"/>
      <c r="K153" s="249">
        <f>I153*J153</f>
        <v>0</v>
      </c>
      <c r="L153" s="231">
        <f>C153+F153-I153</f>
        <v>0</v>
      </c>
      <c r="M153" s="232" t="str">
        <f>_xlfn.IFERROR(ROUND(N153/L153,2),"-")</f>
        <v>-</v>
      </c>
      <c r="N153" s="236">
        <f>E153+H153-K153</f>
        <v>0</v>
      </c>
    </row>
    <row r="154" spans="1:14" ht="28.5">
      <c r="A154" s="229" t="s">
        <v>134</v>
      </c>
      <c r="B154" s="230" t="s">
        <v>18</v>
      </c>
      <c r="C154" s="231">
        <f>'Almoxarifado-Fevereiro_2021'!L136</f>
        <v>0</v>
      </c>
      <c r="D154" s="232" t="str">
        <f>_xlfn.IFERROR(ROUND(E154/C154,2),"-")</f>
        <v>-</v>
      </c>
      <c r="E154" s="233">
        <f>'Almoxarifado-Fevereiro_2021'!N136</f>
        <v>0</v>
      </c>
      <c r="F154" s="234"/>
      <c r="G154" s="235"/>
      <c r="H154" s="236">
        <f>F154*G154</f>
        <v>0</v>
      </c>
      <c r="I154" s="247"/>
      <c r="J154" s="248"/>
      <c r="K154" s="249">
        <f>I154*J154</f>
        <v>0</v>
      </c>
      <c r="L154" s="231">
        <f>C154+F154-I154</f>
        <v>0</v>
      </c>
      <c r="M154" s="232" t="str">
        <f>_xlfn.IFERROR(ROUND(N154/L154,2),"-")</f>
        <v>-</v>
      </c>
      <c r="N154" s="236">
        <f>E154+H154-K154</f>
        <v>0</v>
      </c>
    </row>
    <row r="155" spans="1:14" ht="28.5">
      <c r="A155" s="229" t="s">
        <v>135</v>
      </c>
      <c r="B155" s="230" t="s">
        <v>18</v>
      </c>
      <c r="C155" s="231">
        <f>'Almoxarifado-Fevereiro_2021'!L137</f>
        <v>0</v>
      </c>
      <c r="D155" s="232" t="str">
        <f>_xlfn.IFERROR(ROUND(E155/C155,2),"-")</f>
        <v>-</v>
      </c>
      <c r="E155" s="233">
        <f>'Almoxarifado-Fevereiro_2021'!N137</f>
        <v>0</v>
      </c>
      <c r="F155" s="234"/>
      <c r="G155" s="235"/>
      <c r="H155" s="236">
        <f>F155*G155</f>
        <v>0</v>
      </c>
      <c r="I155" s="247"/>
      <c r="J155" s="248"/>
      <c r="K155" s="249">
        <f>I155*J155</f>
        <v>0</v>
      </c>
      <c r="L155" s="231">
        <f>C155+F155-I155</f>
        <v>0</v>
      </c>
      <c r="M155" s="232" t="str">
        <f>_xlfn.IFERROR(ROUND(N155/L155,2),"-")</f>
        <v>-</v>
      </c>
      <c r="N155" s="236">
        <f>E155+H155-K155</f>
        <v>0</v>
      </c>
    </row>
    <row r="156" spans="1:14" ht="15.75">
      <c r="A156" s="177" t="s">
        <v>136</v>
      </c>
      <c r="B156" s="65"/>
      <c r="C156" s="66">
        <v>0</v>
      </c>
      <c r="D156" s="65"/>
      <c r="E156" s="64">
        <f>SUM(E153:E155)</f>
        <v>0</v>
      </c>
      <c r="F156" s="66"/>
      <c r="G156" s="66"/>
      <c r="H156" s="64">
        <f>SUM(H153:H155)</f>
        <v>0</v>
      </c>
      <c r="I156" s="66"/>
      <c r="J156" s="66"/>
      <c r="K156" s="64">
        <f>SUM(K153:K155)</f>
        <v>0</v>
      </c>
      <c r="L156" s="66"/>
      <c r="M156" s="66"/>
      <c r="N156" s="64">
        <f>SUM(N153:N155)</f>
        <v>0</v>
      </c>
    </row>
    <row r="157" spans="1:14" ht="15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</row>
    <row r="158" spans="1:14" ht="15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</row>
    <row r="159" spans="1:14" ht="15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</row>
    <row r="160" spans="1:14" ht="15" customHeight="1">
      <c r="A160" s="210" t="s">
        <v>179</v>
      </c>
      <c r="B160" s="210"/>
      <c r="C160" s="211" t="s">
        <v>5</v>
      </c>
      <c r="D160" s="211"/>
      <c r="E160" s="211"/>
      <c r="F160" s="212" t="s">
        <v>6</v>
      </c>
      <c r="G160" s="212"/>
      <c r="H160" s="212"/>
      <c r="I160" s="237" t="s">
        <v>7</v>
      </c>
      <c r="J160" s="237"/>
      <c r="K160" s="237"/>
      <c r="L160" s="238" t="s">
        <v>8</v>
      </c>
      <c r="M160" s="238"/>
      <c r="N160" s="238"/>
    </row>
    <row r="161" spans="1:14" ht="60">
      <c r="A161" s="213" t="s">
        <v>9</v>
      </c>
      <c r="B161" s="214" t="s">
        <v>10</v>
      </c>
      <c r="C161" s="215" t="s">
        <v>11</v>
      </c>
      <c r="D161" s="216" t="s">
        <v>12</v>
      </c>
      <c r="E161" s="217" t="s">
        <v>13</v>
      </c>
      <c r="F161" s="218" t="s">
        <v>11</v>
      </c>
      <c r="G161" s="219" t="s">
        <v>12</v>
      </c>
      <c r="H161" s="220" t="s">
        <v>13</v>
      </c>
      <c r="I161" s="239" t="s">
        <v>11</v>
      </c>
      <c r="J161" s="219" t="s">
        <v>12</v>
      </c>
      <c r="K161" s="240" t="s">
        <v>13</v>
      </c>
      <c r="L161" s="241" t="s">
        <v>11</v>
      </c>
      <c r="M161" s="216" t="s">
        <v>12</v>
      </c>
      <c r="N161" s="242" t="s">
        <v>13</v>
      </c>
    </row>
    <row r="162" spans="1:14" ht="15">
      <c r="A162" s="210" t="s">
        <v>14</v>
      </c>
      <c r="B162" s="210"/>
      <c r="C162" s="210"/>
      <c r="D162" s="210"/>
      <c r="E162" s="210"/>
      <c r="F162" s="210"/>
      <c r="G162" s="210"/>
      <c r="H162" s="210"/>
      <c r="I162" s="210"/>
      <c r="J162" s="210"/>
      <c r="K162" s="243" t="s">
        <v>15</v>
      </c>
      <c r="L162" s="243"/>
      <c r="M162" s="243"/>
      <c r="N162" s="243"/>
    </row>
    <row r="163" spans="1:14" ht="15">
      <c r="A163" s="221" t="s">
        <v>137</v>
      </c>
      <c r="B163" s="222"/>
      <c r="C163" s="250"/>
      <c r="D163" s="222"/>
      <c r="E163" s="250"/>
      <c r="F163" s="251"/>
      <c r="G163" s="227"/>
      <c r="H163" s="228"/>
      <c r="I163" s="226"/>
      <c r="J163" s="260"/>
      <c r="K163" s="245">
        <v>5766</v>
      </c>
      <c r="L163" s="256"/>
      <c r="M163" s="257"/>
      <c r="N163" s="245">
        <v>343</v>
      </c>
    </row>
    <row r="164" spans="1:14" ht="28.5">
      <c r="A164" s="229" t="s">
        <v>138</v>
      </c>
      <c r="B164" s="230" t="s">
        <v>18</v>
      </c>
      <c r="C164" s="231">
        <f>'Almoxarifado-Fevereiro_2021'!L143</f>
        <v>0</v>
      </c>
      <c r="D164" s="232" t="str">
        <f>_xlfn.IFERROR(ROUND(E164/C164,2),"-")</f>
        <v>-</v>
      </c>
      <c r="E164" s="233">
        <f>'Almoxarifado-Fevereiro_2021'!N143</f>
        <v>0</v>
      </c>
      <c r="F164" s="234"/>
      <c r="G164" s="235"/>
      <c r="H164" s="236">
        <f>F164*G164</f>
        <v>0</v>
      </c>
      <c r="I164" s="247"/>
      <c r="J164" s="248"/>
      <c r="K164" s="249">
        <f>I164*J164</f>
        <v>0</v>
      </c>
      <c r="L164" s="231">
        <f>C164+F164-I164</f>
        <v>0</v>
      </c>
      <c r="M164" s="232" t="str">
        <f>_xlfn.IFERROR(ROUND(N164/L164,2),"-")</f>
        <v>-</v>
      </c>
      <c r="N164" s="236">
        <f>E164+H164-K164</f>
        <v>0</v>
      </c>
    </row>
    <row r="165" spans="1:14" ht="28.5">
      <c r="A165" s="229" t="s">
        <v>139</v>
      </c>
      <c r="B165" s="230" t="s">
        <v>18</v>
      </c>
      <c r="C165" s="231">
        <f>'Almoxarifado-Fevereiro_2021'!L144</f>
        <v>0</v>
      </c>
      <c r="D165" s="232" t="str">
        <f>_xlfn.IFERROR(ROUND(E165/C165,2),"-")</f>
        <v>-</v>
      </c>
      <c r="E165" s="233">
        <f>'Almoxarifado-Fevereiro_2021'!N144</f>
        <v>0</v>
      </c>
      <c r="F165" s="234"/>
      <c r="G165" s="235"/>
      <c r="H165" s="236">
        <f>F165*G165</f>
        <v>0</v>
      </c>
      <c r="I165" s="247"/>
      <c r="J165" s="248"/>
      <c r="K165" s="249">
        <f>I165*J165</f>
        <v>0</v>
      </c>
      <c r="L165" s="231">
        <f>C165+F165-I165</f>
        <v>0</v>
      </c>
      <c r="M165" s="232" t="str">
        <f>_xlfn.IFERROR(ROUND(N165/L165,2),"-")</f>
        <v>-</v>
      </c>
      <c r="N165" s="236">
        <f>E165+H165-K165</f>
        <v>0</v>
      </c>
    </row>
    <row r="166" spans="1:14" ht="28.5">
      <c r="A166" s="229" t="s">
        <v>140</v>
      </c>
      <c r="B166" s="230" t="s">
        <v>18</v>
      </c>
      <c r="C166" s="231">
        <f>'Almoxarifado-Fevereiro_2021'!L145</f>
        <v>0</v>
      </c>
      <c r="D166" s="232" t="str">
        <f>_xlfn.IFERROR(ROUND(E166/C166,2),"-")</f>
        <v>-</v>
      </c>
      <c r="E166" s="233">
        <f>'Almoxarifado-Fevereiro_2021'!N145</f>
        <v>0</v>
      </c>
      <c r="F166" s="234"/>
      <c r="G166" s="235"/>
      <c r="H166" s="236">
        <f>F166*G166</f>
        <v>0</v>
      </c>
      <c r="I166" s="247"/>
      <c r="J166" s="248"/>
      <c r="K166" s="249">
        <f>I166*J166</f>
        <v>0</v>
      </c>
      <c r="L166" s="231">
        <f>C166+F166-I166</f>
        <v>0</v>
      </c>
      <c r="M166" s="232" t="str">
        <f>_xlfn.IFERROR(ROUND(N166/L166,2),"-")</f>
        <v>-</v>
      </c>
      <c r="N166" s="236">
        <f>E166+H166-K166</f>
        <v>0</v>
      </c>
    </row>
    <row r="167" spans="1:14" ht="15.75">
      <c r="A167" s="177" t="s">
        <v>141</v>
      </c>
      <c r="B167" s="65"/>
      <c r="C167" s="66">
        <v>0</v>
      </c>
      <c r="D167" s="65"/>
      <c r="E167" s="64">
        <f>SUM(E164:E166)</f>
        <v>0</v>
      </c>
      <c r="F167" s="66"/>
      <c r="G167" s="66"/>
      <c r="H167" s="64">
        <f>SUM(H164:H166)</f>
        <v>0</v>
      </c>
      <c r="I167" s="66"/>
      <c r="J167" s="66"/>
      <c r="K167" s="64">
        <f>SUM(K164:K166)</f>
        <v>0</v>
      </c>
      <c r="L167" s="66"/>
      <c r="M167" s="66"/>
      <c r="N167" s="64">
        <f>SUM(N164:N166)</f>
        <v>0</v>
      </c>
    </row>
    <row r="168" spans="1:14" ht="15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</row>
    <row r="169" spans="1:14" ht="15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</row>
    <row r="170" spans="1:14" ht="15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</row>
    <row r="171" spans="1:14" ht="15">
      <c r="A171" s="210" t="s">
        <v>179</v>
      </c>
      <c r="B171" s="210"/>
      <c r="C171" s="211" t="s">
        <v>5</v>
      </c>
      <c r="D171" s="211"/>
      <c r="E171" s="211"/>
      <c r="F171" s="212" t="s">
        <v>6</v>
      </c>
      <c r="G171" s="212"/>
      <c r="H171" s="212"/>
      <c r="I171" s="237" t="s">
        <v>7</v>
      </c>
      <c r="J171" s="237"/>
      <c r="K171" s="237"/>
      <c r="L171" s="238" t="s">
        <v>8</v>
      </c>
      <c r="M171" s="238"/>
      <c r="N171" s="238"/>
    </row>
    <row r="172" spans="1:14" ht="60">
      <c r="A172" s="213" t="s">
        <v>9</v>
      </c>
      <c r="B172" s="214" t="s">
        <v>10</v>
      </c>
      <c r="C172" s="215" t="s">
        <v>11</v>
      </c>
      <c r="D172" s="216" t="s">
        <v>12</v>
      </c>
      <c r="E172" s="217" t="s">
        <v>13</v>
      </c>
      <c r="F172" s="218" t="s">
        <v>11</v>
      </c>
      <c r="G172" s="219" t="s">
        <v>12</v>
      </c>
      <c r="H172" s="220" t="s">
        <v>13</v>
      </c>
      <c r="I172" s="239" t="s">
        <v>11</v>
      </c>
      <c r="J172" s="219" t="s">
        <v>12</v>
      </c>
      <c r="K172" s="240" t="s">
        <v>13</v>
      </c>
      <c r="L172" s="241" t="s">
        <v>11</v>
      </c>
      <c r="M172" s="216" t="s">
        <v>12</v>
      </c>
      <c r="N172" s="242" t="s">
        <v>13</v>
      </c>
    </row>
    <row r="173" spans="1:14" ht="15">
      <c r="A173" s="210" t="s">
        <v>14</v>
      </c>
      <c r="B173" s="210"/>
      <c r="C173" s="210"/>
      <c r="D173" s="210"/>
      <c r="E173" s="210"/>
      <c r="F173" s="210"/>
      <c r="G173" s="210"/>
      <c r="H173" s="210"/>
      <c r="I173" s="210"/>
      <c r="J173" s="210"/>
      <c r="K173" s="243" t="s">
        <v>15</v>
      </c>
      <c r="L173" s="243"/>
      <c r="M173" s="243"/>
      <c r="N173" s="243"/>
    </row>
    <row r="174" spans="1:14" ht="15">
      <c r="A174" s="221" t="s">
        <v>142</v>
      </c>
      <c r="B174" s="222"/>
      <c r="C174" s="250"/>
      <c r="D174" s="222"/>
      <c r="E174" s="250"/>
      <c r="F174" s="250"/>
      <c r="G174" s="225"/>
      <c r="H174" s="263"/>
      <c r="I174" s="269"/>
      <c r="J174" s="270"/>
      <c r="K174" s="245">
        <v>5766</v>
      </c>
      <c r="L174" s="256"/>
      <c r="M174" s="257"/>
      <c r="N174" s="245">
        <v>343</v>
      </c>
    </row>
    <row r="175" spans="1:14" ht="28.5">
      <c r="A175" s="229" t="s">
        <v>143</v>
      </c>
      <c r="B175" s="230" t="s">
        <v>18</v>
      </c>
      <c r="C175" s="231">
        <f>'Almoxarifado-Fevereiro_2021'!L150</f>
        <v>37</v>
      </c>
      <c r="D175" s="232">
        <f>_xlfn.IFERROR(ROUND(E175/C175,2),"-")</f>
        <v>18.25</v>
      </c>
      <c r="E175" s="233">
        <f>'Almoxarifado-Fevereiro_2021'!N150</f>
        <v>675.25</v>
      </c>
      <c r="F175" s="234"/>
      <c r="G175" s="235"/>
      <c r="H175" s="236">
        <f>F175*G175</f>
        <v>0</v>
      </c>
      <c r="I175" s="247"/>
      <c r="J175" s="248"/>
      <c r="K175" s="249">
        <f>I175*J175</f>
        <v>0</v>
      </c>
      <c r="L175" s="231">
        <f>C175+F175-I175</f>
        <v>37</v>
      </c>
      <c r="M175" s="232">
        <f>_xlfn.IFERROR(ROUND(N175/L175,2),"-")</f>
        <v>18.25</v>
      </c>
      <c r="N175" s="236">
        <f>E175+H175-K175</f>
        <v>675.25</v>
      </c>
    </row>
    <row r="176" spans="1:14" ht="28.5">
      <c r="A176" s="229" t="s">
        <v>144</v>
      </c>
      <c r="B176" s="230" t="s">
        <v>18</v>
      </c>
      <c r="C176" s="231">
        <f>'Almoxarifado-Fevereiro_2021'!L151</f>
        <v>62</v>
      </c>
      <c r="D176" s="232">
        <f>_xlfn.IFERROR(ROUND(E176/C176,2),"-")</f>
        <v>18.25</v>
      </c>
      <c r="E176" s="233">
        <f>'Almoxarifado-Fevereiro_2021'!N151</f>
        <v>1131.5</v>
      </c>
      <c r="F176" s="234"/>
      <c r="G176" s="235"/>
      <c r="H176" s="236">
        <f>F176*G176</f>
        <v>0</v>
      </c>
      <c r="I176" s="247"/>
      <c r="J176" s="248"/>
      <c r="K176" s="249">
        <f>I176*J176</f>
        <v>0</v>
      </c>
      <c r="L176" s="231">
        <f>C176+F176-I176</f>
        <v>62</v>
      </c>
      <c r="M176" s="232">
        <f>_xlfn.IFERROR(ROUND(N176/L176,2),"-")</f>
        <v>18.25</v>
      </c>
      <c r="N176" s="236">
        <f>E176+H176-K176</f>
        <v>1131.5</v>
      </c>
    </row>
    <row r="177" spans="1:14" ht="28.5">
      <c r="A177" s="229" t="s">
        <v>145</v>
      </c>
      <c r="B177" s="230" t="s">
        <v>18</v>
      </c>
      <c r="C177" s="231">
        <f>'Almoxarifado-Fevereiro_2021'!L152</f>
        <v>47</v>
      </c>
      <c r="D177" s="232">
        <f>_xlfn.IFERROR(ROUND(E177/C177,2),"-")</f>
        <v>18.25</v>
      </c>
      <c r="E177" s="233">
        <f>'Almoxarifado-Fevereiro_2021'!N152</f>
        <v>857.75</v>
      </c>
      <c r="F177" s="234"/>
      <c r="G177" s="235"/>
      <c r="H177" s="236">
        <f>F177*G177</f>
        <v>0</v>
      </c>
      <c r="I177" s="247"/>
      <c r="J177" s="248"/>
      <c r="K177" s="249">
        <f>I177*J177</f>
        <v>0</v>
      </c>
      <c r="L177" s="231">
        <f>C177+F177-I177</f>
        <v>47</v>
      </c>
      <c r="M177" s="232">
        <f>_xlfn.IFERROR(ROUND(N177/L177,2),"-")</f>
        <v>18.25</v>
      </c>
      <c r="N177" s="236">
        <f>E177+H177-K177</f>
        <v>857.75</v>
      </c>
    </row>
    <row r="178" spans="1:14" ht="15">
      <c r="A178" s="229" t="s">
        <v>146</v>
      </c>
      <c r="B178" s="230" t="s">
        <v>18</v>
      </c>
      <c r="C178" s="231">
        <f>'Almoxarifado-Fevereiro_2021'!L153</f>
        <v>47</v>
      </c>
      <c r="D178" s="232">
        <f>_xlfn.IFERROR(ROUND(E178/C178,2),"-")</f>
        <v>18.25</v>
      </c>
      <c r="E178" s="233">
        <f>'Almoxarifado-Fevereiro_2021'!N153</f>
        <v>857.75</v>
      </c>
      <c r="F178" s="234"/>
      <c r="G178" s="235"/>
      <c r="H178" s="236">
        <f>F178*G178</f>
        <v>0</v>
      </c>
      <c r="I178" s="247"/>
      <c r="J178" s="248"/>
      <c r="K178" s="249">
        <f>I178*J178</f>
        <v>0</v>
      </c>
      <c r="L178" s="231">
        <f>C178+F178-I178</f>
        <v>47</v>
      </c>
      <c r="M178" s="232">
        <f>_xlfn.IFERROR(ROUND(N178/L178,2),"-")</f>
        <v>18.25</v>
      </c>
      <c r="N178" s="236">
        <f>E178+H178-K178</f>
        <v>857.75</v>
      </c>
    </row>
    <row r="179" spans="1:14" ht="15.75">
      <c r="A179" s="229" t="s">
        <v>147</v>
      </c>
      <c r="B179" s="230" t="s">
        <v>18</v>
      </c>
      <c r="C179" s="231">
        <f>'Almoxarifado-Fevereiro_2021'!L154</f>
        <v>9</v>
      </c>
      <c r="D179" s="232">
        <f>_xlfn.IFERROR(ROUND(E179/C179,2),"-")</f>
        <v>18.25</v>
      </c>
      <c r="E179" s="233">
        <f>'Almoxarifado-Fevereiro_2021'!N154</f>
        <v>164.25</v>
      </c>
      <c r="F179" s="234"/>
      <c r="G179" s="235"/>
      <c r="H179" s="236">
        <f>F179*G179</f>
        <v>0</v>
      </c>
      <c r="I179" s="247"/>
      <c r="J179" s="248"/>
      <c r="K179" s="249">
        <f>I179*J179</f>
        <v>0</v>
      </c>
      <c r="L179" s="231">
        <f>C179+F179-I179</f>
        <v>9</v>
      </c>
      <c r="M179" s="232">
        <f>_xlfn.IFERROR(ROUND(N179/L179,2),"-")</f>
        <v>18.25</v>
      </c>
      <c r="N179" s="236">
        <f>E179+H179-K179</f>
        <v>164.25</v>
      </c>
    </row>
    <row r="180" spans="1:14" ht="15.75">
      <c r="A180" s="177" t="s">
        <v>148</v>
      </c>
      <c r="B180" s="65"/>
      <c r="C180" s="4"/>
      <c r="D180" s="65"/>
      <c r="E180" s="64">
        <f>SUM(E175:E179)</f>
        <v>3686.5</v>
      </c>
      <c r="F180" s="66"/>
      <c r="G180" s="66"/>
      <c r="H180" s="64">
        <f>SUM(H175:H179)</f>
        <v>0</v>
      </c>
      <c r="I180" s="66"/>
      <c r="J180" s="66"/>
      <c r="K180" s="64">
        <f>SUM(K175:K179)</f>
        <v>0</v>
      </c>
      <c r="L180" s="66"/>
      <c r="M180" s="66"/>
      <c r="N180" s="64">
        <f>SUM(N175:N179)</f>
        <v>3686.5</v>
      </c>
    </row>
    <row r="181" spans="2:14" ht="15">
      <c r="B181" s="1"/>
      <c r="C181" s="4"/>
      <c r="D181" s="1"/>
      <c r="E181" s="4"/>
      <c r="F181" s="4"/>
      <c r="G181" s="69"/>
      <c r="H181" s="70"/>
      <c r="I181" s="68"/>
      <c r="J181" s="69"/>
      <c r="K181" s="69"/>
      <c r="L181" s="66"/>
      <c r="M181" s="69"/>
      <c r="N181" s="69"/>
    </row>
    <row r="182" spans="1:14" ht="15.75">
      <c r="A182" s="264" t="s">
        <v>149</v>
      </c>
      <c r="B182" s="1"/>
      <c r="C182" s="4"/>
      <c r="D182" s="1"/>
      <c r="E182" s="4"/>
      <c r="F182" s="4"/>
      <c r="G182" s="69"/>
      <c r="H182" s="70"/>
      <c r="I182" s="68"/>
      <c r="J182" s="69"/>
      <c r="K182" s="69"/>
      <c r="L182" s="66"/>
      <c r="M182" s="69"/>
      <c r="N182" s="69"/>
    </row>
    <row r="183" spans="1:14" ht="15.75">
      <c r="A183" s="177" t="s">
        <v>180</v>
      </c>
      <c r="B183" s="76" t="s">
        <v>165</v>
      </c>
      <c r="C183" s="66"/>
      <c r="D183" s="65"/>
      <c r="E183" s="64">
        <v>106.22</v>
      </c>
      <c r="F183" s="66"/>
      <c r="G183" s="66" t="s">
        <v>102</v>
      </c>
      <c r="H183" s="64">
        <v>0</v>
      </c>
      <c r="I183" s="66"/>
      <c r="J183" s="66"/>
      <c r="K183" s="64">
        <v>0</v>
      </c>
      <c r="L183" s="66"/>
      <c r="M183" s="66" t="s">
        <v>102</v>
      </c>
      <c r="N183" s="64">
        <f>E183+H183-K183</f>
        <v>106.22</v>
      </c>
    </row>
    <row r="184" spans="2:14" ht="15.75">
      <c r="B184" s="125"/>
      <c r="C184" s="126"/>
      <c r="D184" s="125"/>
      <c r="E184" s="265" t="s">
        <v>152</v>
      </c>
      <c r="H184" s="265" t="s">
        <v>153</v>
      </c>
      <c r="I184" s="68"/>
      <c r="J184" s="69"/>
      <c r="K184" s="265" t="s">
        <v>154</v>
      </c>
      <c r="N184" s="265" t="s">
        <v>155</v>
      </c>
    </row>
    <row r="185" spans="1:14" ht="15.75">
      <c r="A185" s="177" t="s">
        <v>156</v>
      </c>
      <c r="B185" s="76" t="s">
        <v>165</v>
      </c>
      <c r="C185" s="66"/>
      <c r="D185" s="65"/>
      <c r="E185" s="64">
        <f>E183+E180+E167+E156+E145+E126+E110+E96+E85</f>
        <v>10535.065670840786</v>
      </c>
      <c r="F185" s="66"/>
      <c r="G185" s="66"/>
      <c r="H185" s="64">
        <f>H183+H180+H167+H156+H145+H126+H110+H96+H85</f>
        <v>0</v>
      </c>
      <c r="I185" s="66"/>
      <c r="J185" s="66"/>
      <c r="K185" s="64">
        <f>K183+K180+K167+K156+K145+K126+K110+K96+K85</f>
        <v>222.46</v>
      </c>
      <c r="L185" s="66"/>
      <c r="M185" s="66"/>
      <c r="N185" s="64">
        <f>N183+N180+N167+N156+N145+N126+N110+N96+N85</f>
        <v>10312.605670840785</v>
      </c>
    </row>
    <row r="186" spans="1:5" ht="15">
      <c r="A186" s="71"/>
      <c r="B186" s="125"/>
      <c r="C186" s="126"/>
      <c r="D186" s="125"/>
      <c r="E186" s="126"/>
    </row>
    <row r="187" spans="2:5" ht="15">
      <c r="B187" s="125"/>
      <c r="C187" s="126"/>
      <c r="D187" s="125"/>
      <c r="E187" s="126"/>
    </row>
    <row r="188" spans="2:5" ht="15">
      <c r="B188" s="125"/>
      <c r="C188" s="126"/>
      <c r="D188" s="125"/>
      <c r="E188" s="266"/>
    </row>
    <row r="191" spans="1:14" ht="15">
      <c r="A191" s="185"/>
      <c r="I191" s="187"/>
      <c r="J191" s="187"/>
      <c r="K191" s="187"/>
      <c r="L191" s="187"/>
      <c r="M191" s="187"/>
      <c r="N191" s="187"/>
    </row>
    <row r="192" spans="1:14" s="22" customFormat="1" ht="15">
      <c r="A192" s="86" t="s">
        <v>157</v>
      </c>
      <c r="B192" s="131"/>
      <c r="C192" s="126"/>
      <c r="D192" s="131"/>
      <c r="E192" s="129"/>
      <c r="F192" s="126"/>
      <c r="G192" s="129"/>
      <c r="H192" s="186" t="s">
        <v>158</v>
      </c>
      <c r="I192" s="186"/>
      <c r="J192" s="186"/>
      <c r="K192" s="186"/>
      <c r="L192" s="186"/>
      <c r="M192" s="186"/>
      <c r="N192" s="186"/>
    </row>
    <row r="193" spans="1:14" ht="15">
      <c r="A193" s="1" t="s">
        <v>159</v>
      </c>
      <c r="H193" s="133" t="s">
        <v>160</v>
      </c>
      <c r="I193" s="133"/>
      <c r="J193" s="133"/>
      <c r="K193" s="133"/>
      <c r="L193" s="133"/>
      <c r="M193" s="133"/>
      <c r="N193" s="133"/>
    </row>
    <row r="196" ht="15">
      <c r="A196" s="71"/>
    </row>
    <row r="197" ht="15">
      <c r="A197" s="71"/>
    </row>
    <row r="198" ht="15">
      <c r="A198" s="71"/>
    </row>
    <row r="199" ht="15">
      <c r="A199" s="71"/>
    </row>
    <row r="200" ht="15">
      <c r="A200" s="71"/>
    </row>
  </sheetData>
  <sheetProtection selectLockedCells="1" selectUnlockedCells="1"/>
  <mergeCells count="66">
    <mergeCell ref="A1:N1"/>
    <mergeCell ref="A2:N2"/>
    <mergeCell ref="A3:N3"/>
    <mergeCell ref="A4:N4"/>
    <mergeCell ref="A5:N5"/>
    <mergeCell ref="A6:N6"/>
    <mergeCell ref="A7:N7"/>
    <mergeCell ref="A8:B8"/>
    <mergeCell ref="C8:E8"/>
    <mergeCell ref="F8:H8"/>
    <mergeCell ref="I8:K8"/>
    <mergeCell ref="L8:N8"/>
    <mergeCell ref="A10:J10"/>
    <mergeCell ref="K10:N10"/>
    <mergeCell ref="A89:B89"/>
    <mergeCell ref="C89:E89"/>
    <mergeCell ref="F89:H89"/>
    <mergeCell ref="I89:K89"/>
    <mergeCell ref="L89:N89"/>
    <mergeCell ref="A91:J91"/>
    <mergeCell ref="K91:N91"/>
    <mergeCell ref="A100:B100"/>
    <mergeCell ref="C100:E100"/>
    <mergeCell ref="F100:H100"/>
    <mergeCell ref="I100:K100"/>
    <mergeCell ref="L100:N100"/>
    <mergeCell ref="A102:J102"/>
    <mergeCell ref="K102:N102"/>
    <mergeCell ref="A114:B114"/>
    <mergeCell ref="C114:E114"/>
    <mergeCell ref="F114:H114"/>
    <mergeCell ref="I114:K114"/>
    <mergeCell ref="L114:N114"/>
    <mergeCell ref="A116:J116"/>
    <mergeCell ref="K116:N116"/>
    <mergeCell ref="A130:B130"/>
    <mergeCell ref="C130:E130"/>
    <mergeCell ref="F130:H130"/>
    <mergeCell ref="I130:K130"/>
    <mergeCell ref="L130:N130"/>
    <mergeCell ref="A132:J132"/>
    <mergeCell ref="K132:N132"/>
    <mergeCell ref="A149:B149"/>
    <mergeCell ref="C149:E149"/>
    <mergeCell ref="F149:H149"/>
    <mergeCell ref="I149:K149"/>
    <mergeCell ref="L149:N149"/>
    <mergeCell ref="A151:J151"/>
    <mergeCell ref="K151:N151"/>
    <mergeCell ref="A160:B160"/>
    <mergeCell ref="C160:E160"/>
    <mergeCell ref="F160:H160"/>
    <mergeCell ref="I160:K160"/>
    <mergeCell ref="L160:N160"/>
    <mergeCell ref="A162:J162"/>
    <mergeCell ref="K162:N162"/>
    <mergeCell ref="A171:B171"/>
    <mergeCell ref="C171:E171"/>
    <mergeCell ref="F171:H171"/>
    <mergeCell ref="I171:K171"/>
    <mergeCell ref="L171:N171"/>
    <mergeCell ref="A173:J173"/>
    <mergeCell ref="K173:N173"/>
    <mergeCell ref="I191:N191"/>
    <mergeCell ref="H192:N192"/>
    <mergeCell ref="H193:N193"/>
  </mergeCells>
  <printOptions horizontalCentered="1"/>
  <pageMargins left="0.6854166666666667" right="0.7729166666666667" top="0.5104166666666666" bottom="0.38958333333333334" header="0.5118055555555555" footer="0.5118055555555555"/>
  <pageSetup horizontalDpi="300" verticalDpi="300" orientation="landscape" paperSize="9" scale="7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2"/>
  <sheetViews>
    <sheetView showGridLines="0" defaultGridColor="0" zoomScaleSheetLayoutView="100" colorId="8" workbookViewId="0" topLeftCell="A163">
      <selection activeCell="A87" sqref="A87"/>
    </sheetView>
  </sheetViews>
  <sheetFormatPr defaultColWidth="11.00390625" defaultRowHeight="15"/>
  <cols>
    <col min="1" max="1" width="59.28125" style="4" bestFit="1" customWidth="1"/>
    <col min="2" max="2" width="9.421875" style="134" customWidth="1"/>
    <col min="3" max="3" width="8.57421875" style="135" customWidth="1"/>
    <col min="4" max="4" width="8.57421875" style="134" customWidth="1"/>
    <col min="5" max="5" width="10.140625" style="128" bestFit="1" customWidth="1"/>
    <col min="6" max="6" width="8.57421875" style="126" customWidth="1"/>
    <col min="7" max="7" width="8.57421875" style="128" customWidth="1"/>
    <col min="8" max="8" width="8.57421875" style="129" customWidth="1"/>
    <col min="9" max="9" width="8.57421875" style="126" customWidth="1"/>
    <col min="10" max="11" width="8.57421875" style="128" customWidth="1"/>
    <col min="12" max="12" width="8.57421875" style="135" customWidth="1"/>
    <col min="13" max="13" width="8.57421875" style="128" customWidth="1"/>
    <col min="14" max="14" width="9.00390625" style="128" bestFit="1" customWidth="1"/>
    <col min="15" max="16384" width="11.00390625" style="4" customWidth="1"/>
  </cols>
  <sheetData>
    <row r="1" spans="1:14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5">
      <c r="A5" s="175" t="s">
        <v>181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1:14" ht="15">
      <c r="A6" s="176" t="s">
        <v>182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</row>
    <row r="7" spans="1:14" ht="15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5">
      <c r="A8" s="22"/>
      <c r="B8" s="22"/>
      <c r="C8" s="188" t="s">
        <v>5</v>
      </c>
      <c r="D8" s="188"/>
      <c r="E8" s="188"/>
      <c r="F8" s="188" t="s">
        <v>6</v>
      </c>
      <c r="G8" s="188"/>
      <c r="H8" s="188"/>
      <c r="I8" s="188" t="s">
        <v>7</v>
      </c>
      <c r="J8" s="188"/>
      <c r="K8" s="188"/>
      <c r="L8" s="188" t="s">
        <v>8</v>
      </c>
      <c r="M8" s="188"/>
      <c r="N8" s="188"/>
    </row>
    <row r="9" spans="1:14" ht="60">
      <c r="A9" s="189" t="s">
        <v>9</v>
      </c>
      <c r="B9" s="190" t="s">
        <v>10</v>
      </c>
      <c r="C9" s="191" t="s">
        <v>11</v>
      </c>
      <c r="D9" s="192" t="s">
        <v>12</v>
      </c>
      <c r="E9" s="193" t="s">
        <v>13</v>
      </c>
      <c r="F9" s="191" t="s">
        <v>11</v>
      </c>
      <c r="G9" s="192" t="s">
        <v>12</v>
      </c>
      <c r="H9" s="193" t="s">
        <v>13</v>
      </c>
      <c r="I9" s="191" t="s">
        <v>11</v>
      </c>
      <c r="J9" s="192" t="s">
        <v>12</v>
      </c>
      <c r="K9" s="193" t="s">
        <v>13</v>
      </c>
      <c r="L9" s="191" t="s">
        <v>11</v>
      </c>
      <c r="M9" s="192" t="s">
        <v>12</v>
      </c>
      <c r="N9" s="193" t="s">
        <v>13</v>
      </c>
    </row>
    <row r="10" spans="1:14" ht="15" customHeight="1">
      <c r="A10" s="167" t="s">
        <v>16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70">
        <v>5754</v>
      </c>
      <c r="L10" s="171" t="s">
        <v>15</v>
      </c>
      <c r="M10" s="171"/>
      <c r="N10" s="170">
        <v>4245</v>
      </c>
    </row>
    <row r="11" spans="1:14" ht="28.5">
      <c r="A11" s="38" t="s">
        <v>17</v>
      </c>
      <c r="B11" s="39" t="s">
        <v>18</v>
      </c>
      <c r="C11" s="145">
        <f>'Almoxarifado-Março_2021'!L12</f>
        <v>1</v>
      </c>
      <c r="D11" s="40">
        <f aca="true" t="shared" si="0" ref="D11:D74">_xlfn.IFERROR(ROUND(E11/C11,2),"-")</f>
        <v>6.5</v>
      </c>
      <c r="E11" s="94">
        <f>'Almoxarifado-Março_2021'!N12</f>
        <v>6.5</v>
      </c>
      <c r="F11" s="155"/>
      <c r="G11" s="161"/>
      <c r="H11" s="40">
        <f aca="true" t="shared" si="1" ref="H11:H83">F11*G11</f>
        <v>0</v>
      </c>
      <c r="I11" s="155"/>
      <c r="J11" s="156"/>
      <c r="K11" s="58">
        <f>I11*J11</f>
        <v>0</v>
      </c>
      <c r="L11" s="145">
        <f aca="true" t="shared" si="2" ref="L11:L83">C11+F11-I11</f>
        <v>1</v>
      </c>
      <c r="M11" s="40">
        <f aca="true" t="shared" si="3" ref="M11:M74">_xlfn.IFERROR(ROUND(N11/L11,2),"-")</f>
        <v>6.5</v>
      </c>
      <c r="N11" s="40">
        <f aca="true" t="shared" si="4" ref="N11:N83">E11+H11-K11</f>
        <v>6.5</v>
      </c>
    </row>
    <row r="12" spans="1:14" ht="28.5">
      <c r="A12" s="38" t="s">
        <v>19</v>
      </c>
      <c r="B12" s="39" t="s">
        <v>18</v>
      </c>
      <c r="C12" s="145">
        <f>'Almoxarifado-Março_2021'!L13</f>
        <v>9</v>
      </c>
      <c r="D12" s="40">
        <f t="shared" si="0"/>
        <v>14</v>
      </c>
      <c r="E12" s="94">
        <f>'Almoxarifado-Março_2021'!N13</f>
        <v>126</v>
      </c>
      <c r="F12" s="155"/>
      <c r="G12" s="161"/>
      <c r="H12" s="40">
        <f t="shared" si="1"/>
        <v>0</v>
      </c>
      <c r="I12" s="155"/>
      <c r="J12" s="156"/>
      <c r="K12" s="58">
        <f>J12*D12</f>
        <v>0</v>
      </c>
      <c r="L12" s="145">
        <f t="shared" si="2"/>
        <v>9</v>
      </c>
      <c r="M12" s="40">
        <f t="shared" si="3"/>
        <v>14</v>
      </c>
      <c r="N12" s="40">
        <f t="shared" si="4"/>
        <v>126</v>
      </c>
    </row>
    <row r="13" spans="1:14" ht="28.5">
      <c r="A13" s="38" t="s">
        <v>20</v>
      </c>
      <c r="B13" s="39" t="s">
        <v>18</v>
      </c>
      <c r="C13" s="145">
        <f>'Almoxarifado-Março_2021'!L14</f>
        <v>250</v>
      </c>
      <c r="D13" s="40">
        <f t="shared" si="0"/>
        <v>2.55</v>
      </c>
      <c r="E13" s="94">
        <f>'Almoxarifado-Março_2021'!N14</f>
        <v>637.5</v>
      </c>
      <c r="F13" s="155"/>
      <c r="G13" s="161"/>
      <c r="H13" s="40">
        <f t="shared" si="1"/>
        <v>0</v>
      </c>
      <c r="I13" s="155"/>
      <c r="J13" s="156"/>
      <c r="K13" s="58">
        <f aca="true" t="shared" si="5" ref="K13:K83">I13*J13</f>
        <v>0</v>
      </c>
      <c r="L13" s="145">
        <f t="shared" si="2"/>
        <v>250</v>
      </c>
      <c r="M13" s="40">
        <f t="shared" si="3"/>
        <v>2.55</v>
      </c>
      <c r="N13" s="40">
        <f t="shared" si="4"/>
        <v>637.5</v>
      </c>
    </row>
    <row r="14" spans="1:14" ht="28.5">
      <c r="A14" s="38" t="s">
        <v>21</v>
      </c>
      <c r="B14" s="39" t="s">
        <v>18</v>
      </c>
      <c r="C14" s="145">
        <f>'Almoxarifado-Março_2021'!L15</f>
        <v>13</v>
      </c>
      <c r="D14" s="40">
        <f t="shared" si="0"/>
        <v>4.69</v>
      </c>
      <c r="E14" s="94">
        <f>'Almoxarifado-Março_2021'!N15</f>
        <v>60.97</v>
      </c>
      <c r="F14" s="155"/>
      <c r="G14" s="161"/>
      <c r="H14" s="40">
        <f t="shared" si="1"/>
        <v>0</v>
      </c>
      <c r="I14" s="155"/>
      <c r="J14" s="156"/>
      <c r="K14" s="58">
        <f t="shared" si="5"/>
        <v>0</v>
      </c>
      <c r="L14" s="145">
        <f t="shared" si="2"/>
        <v>13</v>
      </c>
      <c r="M14" s="40">
        <f t="shared" si="3"/>
        <v>4.69</v>
      </c>
      <c r="N14" s="40">
        <f t="shared" si="4"/>
        <v>60.97</v>
      </c>
    </row>
    <row r="15" spans="1:14" ht="28.5">
      <c r="A15" s="38" t="s">
        <v>22</v>
      </c>
      <c r="B15" s="39" t="s">
        <v>18</v>
      </c>
      <c r="C15" s="145">
        <f>'Almoxarifado-Março_2021'!L16</f>
        <v>1</v>
      </c>
      <c r="D15" s="40">
        <f t="shared" si="0"/>
        <v>4.69</v>
      </c>
      <c r="E15" s="94">
        <f>'Almoxarifado-Março_2021'!N16</f>
        <v>4.69</v>
      </c>
      <c r="F15" s="155"/>
      <c r="G15" s="161"/>
      <c r="H15" s="40">
        <f t="shared" si="1"/>
        <v>0</v>
      </c>
      <c r="I15" s="155"/>
      <c r="J15" s="156"/>
      <c r="K15" s="58">
        <f t="shared" si="5"/>
        <v>0</v>
      </c>
      <c r="L15" s="145">
        <f t="shared" si="2"/>
        <v>1</v>
      </c>
      <c r="M15" s="40">
        <f t="shared" si="3"/>
        <v>4.69</v>
      </c>
      <c r="N15" s="40">
        <f t="shared" si="4"/>
        <v>4.69</v>
      </c>
    </row>
    <row r="16" spans="1:14" ht="15">
      <c r="A16" s="38" t="s">
        <v>23</v>
      </c>
      <c r="B16" s="39" t="s">
        <v>18</v>
      </c>
      <c r="C16" s="145">
        <f>'Almoxarifado-Março_2021'!L17</f>
        <v>74</v>
      </c>
      <c r="D16" s="40">
        <f t="shared" si="0"/>
        <v>0.79</v>
      </c>
      <c r="E16" s="94">
        <f>'Almoxarifado-Março_2021'!N17</f>
        <v>58.46</v>
      </c>
      <c r="F16" s="155"/>
      <c r="G16" s="161"/>
      <c r="H16" s="40">
        <f t="shared" si="1"/>
        <v>0</v>
      </c>
      <c r="I16" s="155"/>
      <c r="J16" s="156"/>
      <c r="K16" s="58">
        <f t="shared" si="5"/>
        <v>0</v>
      </c>
      <c r="L16" s="145">
        <f t="shared" si="2"/>
        <v>74</v>
      </c>
      <c r="M16" s="40">
        <f t="shared" si="3"/>
        <v>0.79</v>
      </c>
      <c r="N16" s="40">
        <f t="shared" si="4"/>
        <v>58.46</v>
      </c>
    </row>
    <row r="17" spans="1:14" ht="15">
      <c r="A17" s="38" t="s">
        <v>24</v>
      </c>
      <c r="B17" s="39" t="s">
        <v>18</v>
      </c>
      <c r="C17" s="145">
        <f>'Almoxarifado-Março_2021'!L18</f>
        <v>50</v>
      </c>
      <c r="D17" s="40">
        <f t="shared" si="0"/>
        <v>0.79</v>
      </c>
      <c r="E17" s="94">
        <f>'Almoxarifado-Março_2021'!N18</f>
        <v>39.5</v>
      </c>
      <c r="F17" s="155"/>
      <c r="G17" s="161"/>
      <c r="H17" s="40">
        <f t="shared" si="1"/>
        <v>0</v>
      </c>
      <c r="I17" s="155"/>
      <c r="J17" s="156"/>
      <c r="K17" s="58">
        <f t="shared" si="5"/>
        <v>0</v>
      </c>
      <c r="L17" s="145">
        <f t="shared" si="2"/>
        <v>50</v>
      </c>
      <c r="M17" s="40">
        <f t="shared" si="3"/>
        <v>0.79</v>
      </c>
      <c r="N17" s="40">
        <f t="shared" si="4"/>
        <v>39.5</v>
      </c>
    </row>
    <row r="18" spans="1:14" ht="15">
      <c r="A18" s="38" t="s">
        <v>25</v>
      </c>
      <c r="B18" s="39" t="s">
        <v>18</v>
      </c>
      <c r="C18" s="145">
        <f>'Almoxarifado-Março_2021'!L19</f>
        <v>28</v>
      </c>
      <c r="D18" s="40">
        <f t="shared" si="0"/>
        <v>0.68</v>
      </c>
      <c r="E18" s="94">
        <f>'Almoxarifado-Março_2021'!N19</f>
        <v>19.04</v>
      </c>
      <c r="F18" s="155"/>
      <c r="G18" s="161"/>
      <c r="H18" s="40">
        <f t="shared" si="1"/>
        <v>0</v>
      </c>
      <c r="I18" s="155"/>
      <c r="J18" s="156"/>
      <c r="K18" s="58">
        <f t="shared" si="5"/>
        <v>0</v>
      </c>
      <c r="L18" s="145">
        <f t="shared" si="2"/>
        <v>28</v>
      </c>
      <c r="M18" s="40">
        <f t="shared" si="3"/>
        <v>0.68</v>
      </c>
      <c r="N18" s="40">
        <f t="shared" si="4"/>
        <v>19.04</v>
      </c>
    </row>
    <row r="19" spans="1:14" ht="15">
      <c r="A19" s="38" t="s">
        <v>26</v>
      </c>
      <c r="B19" s="39" t="s">
        <v>18</v>
      </c>
      <c r="C19" s="145">
        <f>'Almoxarifado-Março_2021'!L20</f>
        <v>8</v>
      </c>
      <c r="D19" s="40">
        <f t="shared" si="0"/>
        <v>0.68</v>
      </c>
      <c r="E19" s="94">
        <f>'Almoxarifado-Março_2021'!N20</f>
        <v>5.44</v>
      </c>
      <c r="F19" s="155"/>
      <c r="G19" s="161"/>
      <c r="H19" s="40">
        <f t="shared" si="1"/>
        <v>0</v>
      </c>
      <c r="I19" s="155"/>
      <c r="J19" s="156"/>
      <c r="K19" s="58">
        <f t="shared" si="5"/>
        <v>0</v>
      </c>
      <c r="L19" s="145">
        <f t="shared" si="2"/>
        <v>8</v>
      </c>
      <c r="M19" s="40">
        <f t="shared" si="3"/>
        <v>0.68</v>
      </c>
      <c r="N19" s="40">
        <f t="shared" si="4"/>
        <v>5.44</v>
      </c>
    </row>
    <row r="20" spans="1:14" ht="15">
      <c r="A20" s="38" t="s">
        <v>27</v>
      </c>
      <c r="B20" s="39" t="s">
        <v>18</v>
      </c>
      <c r="C20" s="145">
        <f>'Almoxarifado-Março_2021'!L21</f>
        <v>8</v>
      </c>
      <c r="D20" s="40">
        <f t="shared" si="0"/>
        <v>0.68</v>
      </c>
      <c r="E20" s="94">
        <f>'Almoxarifado-Março_2021'!N21</f>
        <v>5.44</v>
      </c>
      <c r="F20" s="155"/>
      <c r="G20" s="161"/>
      <c r="H20" s="40">
        <f t="shared" si="1"/>
        <v>0</v>
      </c>
      <c r="I20" s="155"/>
      <c r="J20" s="156"/>
      <c r="K20" s="58">
        <f t="shared" si="5"/>
        <v>0</v>
      </c>
      <c r="L20" s="145">
        <f t="shared" si="2"/>
        <v>8</v>
      </c>
      <c r="M20" s="40">
        <f t="shared" si="3"/>
        <v>0.68</v>
      </c>
      <c r="N20" s="40">
        <f t="shared" si="4"/>
        <v>5.44</v>
      </c>
    </row>
    <row r="21" spans="1:14" ht="15">
      <c r="A21" s="38" t="s">
        <v>28</v>
      </c>
      <c r="B21" s="39" t="s">
        <v>18</v>
      </c>
      <c r="C21" s="145">
        <f>'Almoxarifado-Março_2021'!L22</f>
        <v>8</v>
      </c>
      <c r="D21" s="40">
        <f t="shared" si="0"/>
        <v>0.68</v>
      </c>
      <c r="E21" s="94">
        <f>'Almoxarifado-Março_2021'!N22</f>
        <v>5.44</v>
      </c>
      <c r="F21" s="155"/>
      <c r="G21" s="161"/>
      <c r="H21" s="40">
        <f t="shared" si="1"/>
        <v>0</v>
      </c>
      <c r="I21" s="155"/>
      <c r="J21" s="156"/>
      <c r="K21" s="58">
        <f t="shared" si="5"/>
        <v>0</v>
      </c>
      <c r="L21" s="145">
        <f t="shared" si="2"/>
        <v>8</v>
      </c>
      <c r="M21" s="40">
        <f t="shared" si="3"/>
        <v>0.68</v>
      </c>
      <c r="N21" s="40">
        <f t="shared" si="4"/>
        <v>5.44</v>
      </c>
    </row>
    <row r="22" spans="1:14" ht="15">
      <c r="A22" s="38" t="s">
        <v>29</v>
      </c>
      <c r="B22" s="39" t="s">
        <v>18</v>
      </c>
      <c r="C22" s="145">
        <f>'Almoxarifado-Março_2021'!L23</f>
        <v>5</v>
      </c>
      <c r="D22" s="40">
        <f t="shared" si="0"/>
        <v>1</v>
      </c>
      <c r="E22" s="94">
        <f>'Almoxarifado-Março_2021'!N23</f>
        <v>5</v>
      </c>
      <c r="F22" s="155"/>
      <c r="G22" s="161"/>
      <c r="H22" s="40">
        <f t="shared" si="1"/>
        <v>0</v>
      </c>
      <c r="I22" s="155"/>
      <c r="J22" s="156"/>
      <c r="K22" s="58">
        <f t="shared" si="5"/>
        <v>0</v>
      </c>
      <c r="L22" s="145">
        <f t="shared" si="2"/>
        <v>5</v>
      </c>
      <c r="M22" s="40">
        <f t="shared" si="3"/>
        <v>1</v>
      </c>
      <c r="N22" s="40">
        <f t="shared" si="4"/>
        <v>5</v>
      </c>
    </row>
    <row r="23" spans="1:14" ht="15">
      <c r="A23" s="38" t="s">
        <v>30</v>
      </c>
      <c r="B23" s="39" t="s">
        <v>18</v>
      </c>
      <c r="C23" s="145">
        <f>'Almoxarifado-Março_2021'!L24</f>
        <v>250</v>
      </c>
      <c r="D23" s="40">
        <f t="shared" si="0"/>
        <v>0.37</v>
      </c>
      <c r="E23" s="94">
        <f>'Almoxarifado-Março_2021'!N24</f>
        <v>92.5</v>
      </c>
      <c r="F23" s="155"/>
      <c r="G23" s="161"/>
      <c r="H23" s="40">
        <f t="shared" si="1"/>
        <v>0</v>
      </c>
      <c r="I23" s="155"/>
      <c r="J23" s="156"/>
      <c r="K23" s="58">
        <f t="shared" si="5"/>
        <v>0</v>
      </c>
      <c r="L23" s="145">
        <f t="shared" si="2"/>
        <v>250</v>
      </c>
      <c r="M23" s="40">
        <f t="shared" si="3"/>
        <v>0.37</v>
      </c>
      <c r="N23" s="40">
        <f t="shared" si="4"/>
        <v>92.5</v>
      </c>
    </row>
    <row r="24" spans="1:14" ht="15">
      <c r="A24" s="38" t="s">
        <v>31</v>
      </c>
      <c r="B24" s="39" t="s">
        <v>32</v>
      </c>
      <c r="C24" s="145">
        <f>'Almoxarifado-Março_2021'!L25</f>
        <v>10</v>
      </c>
      <c r="D24" s="40">
        <f t="shared" si="0"/>
        <v>4.59</v>
      </c>
      <c r="E24" s="94">
        <f>'Almoxarifado-Março_2021'!N25</f>
        <v>45.9</v>
      </c>
      <c r="F24" s="155"/>
      <c r="G24" s="161"/>
      <c r="H24" s="40">
        <f t="shared" si="1"/>
        <v>0</v>
      </c>
      <c r="I24" s="155"/>
      <c r="J24" s="156"/>
      <c r="K24" s="58">
        <f t="shared" si="5"/>
        <v>0</v>
      </c>
      <c r="L24" s="145">
        <f t="shared" si="2"/>
        <v>10</v>
      </c>
      <c r="M24" s="40">
        <f t="shared" si="3"/>
        <v>4.59</v>
      </c>
      <c r="N24" s="40">
        <f t="shared" si="4"/>
        <v>45.9</v>
      </c>
    </row>
    <row r="25" spans="1:14" ht="15">
      <c r="A25" s="38" t="s">
        <v>33</v>
      </c>
      <c r="B25" s="39" t="s">
        <v>32</v>
      </c>
      <c r="C25" s="145">
        <f>'Almoxarifado-Março_2021'!L26</f>
        <v>5</v>
      </c>
      <c r="D25" s="40">
        <f t="shared" si="0"/>
        <v>4.59</v>
      </c>
      <c r="E25" s="94">
        <f>'Almoxarifado-Março_2021'!N26</f>
        <v>22.95</v>
      </c>
      <c r="F25" s="155"/>
      <c r="G25" s="161"/>
      <c r="H25" s="40">
        <f t="shared" si="1"/>
        <v>0</v>
      </c>
      <c r="I25" s="155"/>
      <c r="J25" s="156"/>
      <c r="K25" s="58">
        <f t="shared" si="5"/>
        <v>0</v>
      </c>
      <c r="L25" s="145">
        <f t="shared" si="2"/>
        <v>5</v>
      </c>
      <c r="M25" s="40">
        <f t="shared" si="3"/>
        <v>4.59</v>
      </c>
      <c r="N25" s="40">
        <f t="shared" si="4"/>
        <v>22.95</v>
      </c>
    </row>
    <row r="26" spans="1:14" ht="15">
      <c r="A26" s="38" t="s">
        <v>34</v>
      </c>
      <c r="B26" s="39" t="s">
        <v>32</v>
      </c>
      <c r="C26" s="145">
        <f>'Almoxarifado-Março_2021'!L27</f>
        <v>2</v>
      </c>
      <c r="D26" s="40">
        <f t="shared" si="0"/>
        <v>4.59</v>
      </c>
      <c r="E26" s="94">
        <f>'Almoxarifado-Março_2021'!N27</f>
        <v>9.18</v>
      </c>
      <c r="F26" s="155"/>
      <c r="G26" s="161"/>
      <c r="H26" s="40">
        <f t="shared" si="1"/>
        <v>0</v>
      </c>
      <c r="I26" s="155"/>
      <c r="J26" s="156"/>
      <c r="K26" s="58">
        <f t="shared" si="5"/>
        <v>0</v>
      </c>
      <c r="L26" s="145">
        <f t="shared" si="2"/>
        <v>2</v>
      </c>
      <c r="M26" s="40">
        <f t="shared" si="3"/>
        <v>4.59</v>
      </c>
      <c r="N26" s="40">
        <f t="shared" si="4"/>
        <v>9.18</v>
      </c>
    </row>
    <row r="27" spans="1:14" ht="15">
      <c r="A27" s="38" t="s">
        <v>35</v>
      </c>
      <c r="B27" s="39" t="s">
        <v>32</v>
      </c>
      <c r="C27" s="145">
        <f>'Almoxarifado-Março_2021'!L28</f>
        <v>3</v>
      </c>
      <c r="D27" s="40">
        <f t="shared" si="0"/>
        <v>4.59</v>
      </c>
      <c r="E27" s="94">
        <f>'Almoxarifado-Março_2021'!N28</f>
        <v>13.77</v>
      </c>
      <c r="F27" s="155"/>
      <c r="G27" s="161"/>
      <c r="H27" s="40">
        <f t="shared" si="1"/>
        <v>0</v>
      </c>
      <c r="I27" s="155"/>
      <c r="J27" s="156"/>
      <c r="K27" s="58">
        <f t="shared" si="5"/>
        <v>0</v>
      </c>
      <c r="L27" s="145">
        <f t="shared" si="2"/>
        <v>3</v>
      </c>
      <c r="M27" s="40">
        <f t="shared" si="3"/>
        <v>4.59</v>
      </c>
      <c r="N27" s="40">
        <f t="shared" si="4"/>
        <v>13.77</v>
      </c>
    </row>
    <row r="28" spans="1:14" ht="15">
      <c r="A28" s="38" t="s">
        <v>36</v>
      </c>
      <c r="B28" s="39" t="s">
        <v>32</v>
      </c>
      <c r="C28" s="145">
        <f>'Almoxarifado-Março_2021'!L29</f>
        <v>5</v>
      </c>
      <c r="D28" s="40">
        <f t="shared" si="0"/>
        <v>14.9</v>
      </c>
      <c r="E28" s="94">
        <f>'Almoxarifado-Março_2021'!N29</f>
        <v>74.5</v>
      </c>
      <c r="F28" s="155"/>
      <c r="G28" s="161"/>
      <c r="H28" s="40">
        <f t="shared" si="1"/>
        <v>0</v>
      </c>
      <c r="I28" s="155"/>
      <c r="J28" s="156"/>
      <c r="K28" s="58">
        <f t="shared" si="5"/>
        <v>0</v>
      </c>
      <c r="L28" s="145">
        <f t="shared" si="2"/>
        <v>5</v>
      </c>
      <c r="M28" s="40">
        <f t="shared" si="3"/>
        <v>14.9</v>
      </c>
      <c r="N28" s="40">
        <f t="shared" si="4"/>
        <v>74.5</v>
      </c>
    </row>
    <row r="29" spans="1:14" ht="15">
      <c r="A29" s="38" t="s">
        <v>37</v>
      </c>
      <c r="B29" s="39" t="s">
        <v>18</v>
      </c>
      <c r="C29" s="145">
        <f>'Almoxarifado-Março_2021'!L30</f>
        <v>6</v>
      </c>
      <c r="D29" s="40">
        <f t="shared" si="0"/>
        <v>3.86</v>
      </c>
      <c r="E29" s="94">
        <f>'Almoxarifado-Março_2021'!N30</f>
        <v>23.16</v>
      </c>
      <c r="F29" s="155"/>
      <c r="G29" s="161"/>
      <c r="H29" s="40">
        <f t="shared" si="1"/>
        <v>0</v>
      </c>
      <c r="I29" s="155"/>
      <c r="J29" s="156"/>
      <c r="K29" s="58">
        <f t="shared" si="5"/>
        <v>0</v>
      </c>
      <c r="L29" s="145">
        <f t="shared" si="2"/>
        <v>6</v>
      </c>
      <c r="M29" s="40">
        <f t="shared" si="3"/>
        <v>3.86</v>
      </c>
      <c r="N29" s="40">
        <f t="shared" si="4"/>
        <v>23.16</v>
      </c>
    </row>
    <row r="30" spans="1:14" ht="15">
      <c r="A30" s="38" t="s">
        <v>38</v>
      </c>
      <c r="B30" s="39" t="s">
        <v>18</v>
      </c>
      <c r="C30" s="145">
        <f>'Almoxarifado-Março_2021'!L31</f>
        <v>6</v>
      </c>
      <c r="D30" s="40">
        <f t="shared" si="0"/>
        <v>0.43</v>
      </c>
      <c r="E30" s="94">
        <f>'Almoxarifado-Março_2021'!N31</f>
        <v>2.58</v>
      </c>
      <c r="F30" s="155"/>
      <c r="G30" s="161"/>
      <c r="H30" s="40">
        <f t="shared" si="1"/>
        <v>0</v>
      </c>
      <c r="I30" s="155"/>
      <c r="J30" s="156"/>
      <c r="K30" s="58">
        <f t="shared" si="5"/>
        <v>0</v>
      </c>
      <c r="L30" s="145">
        <f t="shared" si="2"/>
        <v>6</v>
      </c>
      <c r="M30" s="40">
        <f t="shared" si="3"/>
        <v>0.43</v>
      </c>
      <c r="N30" s="40">
        <f t="shared" si="4"/>
        <v>2.58</v>
      </c>
    </row>
    <row r="31" spans="1:14" ht="15">
      <c r="A31" s="38" t="s">
        <v>39</v>
      </c>
      <c r="B31" s="39" t="s">
        <v>18</v>
      </c>
      <c r="C31" s="145">
        <f>'Almoxarifado-Março_2021'!L32</f>
        <v>3</v>
      </c>
      <c r="D31" s="40">
        <f t="shared" si="0"/>
        <v>0.45</v>
      </c>
      <c r="E31" s="94">
        <f>'Almoxarifado-Março_2021'!N32</f>
        <v>1.35</v>
      </c>
      <c r="F31" s="155"/>
      <c r="G31" s="161"/>
      <c r="H31" s="40">
        <f t="shared" si="1"/>
        <v>0</v>
      </c>
      <c r="I31" s="155"/>
      <c r="J31" s="156"/>
      <c r="K31" s="58">
        <f t="shared" si="5"/>
        <v>0</v>
      </c>
      <c r="L31" s="145">
        <f t="shared" si="2"/>
        <v>3</v>
      </c>
      <c r="M31" s="40">
        <f t="shared" si="3"/>
        <v>0.45</v>
      </c>
      <c r="N31" s="40">
        <f t="shared" si="4"/>
        <v>1.35</v>
      </c>
    </row>
    <row r="32" spans="1:14" ht="15">
      <c r="A32" s="38" t="s">
        <v>40</v>
      </c>
      <c r="B32" s="39" t="s">
        <v>18</v>
      </c>
      <c r="C32" s="145">
        <f>'Almoxarifado-Março_2021'!L33</f>
        <v>21</v>
      </c>
      <c r="D32" s="40">
        <f t="shared" si="0"/>
        <v>2.8</v>
      </c>
      <c r="E32" s="94">
        <f>'Almoxarifado-Março_2021'!N33</f>
        <v>58.8</v>
      </c>
      <c r="F32" s="155"/>
      <c r="G32" s="161"/>
      <c r="H32" s="40">
        <f t="shared" si="1"/>
        <v>0</v>
      </c>
      <c r="I32" s="155"/>
      <c r="J32" s="156"/>
      <c r="K32" s="58">
        <f t="shared" si="5"/>
        <v>0</v>
      </c>
      <c r="L32" s="145">
        <f t="shared" si="2"/>
        <v>21</v>
      </c>
      <c r="M32" s="40">
        <f t="shared" si="3"/>
        <v>2.8</v>
      </c>
      <c r="N32" s="40">
        <f t="shared" si="4"/>
        <v>58.8</v>
      </c>
    </row>
    <row r="33" spans="1:14" ht="15">
      <c r="A33" s="38" t="s">
        <v>41</v>
      </c>
      <c r="B33" s="39" t="s">
        <v>18</v>
      </c>
      <c r="C33" s="145">
        <f>'Almoxarifado-Março_2021'!L34</f>
        <v>730</v>
      </c>
      <c r="D33" s="40">
        <f t="shared" si="0"/>
        <v>0.11</v>
      </c>
      <c r="E33" s="94">
        <f>'Almoxarifado-Março_2021'!N34</f>
        <v>80.3</v>
      </c>
      <c r="F33" s="155"/>
      <c r="G33" s="161"/>
      <c r="H33" s="40">
        <f t="shared" si="1"/>
        <v>0</v>
      </c>
      <c r="I33" s="155"/>
      <c r="J33" s="156"/>
      <c r="K33" s="58">
        <f t="shared" si="5"/>
        <v>0</v>
      </c>
      <c r="L33" s="145">
        <f t="shared" si="2"/>
        <v>730</v>
      </c>
      <c r="M33" s="40">
        <f t="shared" si="3"/>
        <v>0.11</v>
      </c>
      <c r="N33" s="40">
        <f t="shared" si="4"/>
        <v>80.3</v>
      </c>
    </row>
    <row r="34" spans="1:14" ht="15">
      <c r="A34" s="38" t="s">
        <v>42</v>
      </c>
      <c r="B34" s="39" t="s">
        <v>18</v>
      </c>
      <c r="C34" s="145">
        <f>'Almoxarifado-Março_2021'!L35</f>
        <v>9</v>
      </c>
      <c r="D34" s="40">
        <f t="shared" si="0"/>
        <v>12.81</v>
      </c>
      <c r="E34" s="94">
        <f>'Almoxarifado-Março_2021'!N35</f>
        <v>115.29</v>
      </c>
      <c r="F34" s="155"/>
      <c r="G34" s="161"/>
      <c r="H34" s="40">
        <f t="shared" si="1"/>
        <v>0</v>
      </c>
      <c r="I34" s="155"/>
      <c r="J34" s="156"/>
      <c r="K34" s="58">
        <f t="shared" si="5"/>
        <v>0</v>
      </c>
      <c r="L34" s="145">
        <f t="shared" si="2"/>
        <v>9</v>
      </c>
      <c r="M34" s="40">
        <f t="shared" si="3"/>
        <v>12.81</v>
      </c>
      <c r="N34" s="40">
        <f t="shared" si="4"/>
        <v>115.29</v>
      </c>
    </row>
    <row r="35" spans="1:14" ht="15">
      <c r="A35" s="38" t="s">
        <v>43</v>
      </c>
      <c r="B35" s="39" t="s">
        <v>18</v>
      </c>
      <c r="C35" s="145">
        <f>'Almoxarifado-Março_2021'!L36</f>
        <v>4</v>
      </c>
      <c r="D35" s="40">
        <f t="shared" si="0"/>
        <v>0.25</v>
      </c>
      <c r="E35" s="94">
        <f>'Almoxarifado-Março_2021'!N36</f>
        <v>1</v>
      </c>
      <c r="F35" s="155"/>
      <c r="G35" s="161"/>
      <c r="H35" s="40">
        <f t="shared" si="1"/>
        <v>0</v>
      </c>
      <c r="I35" s="155"/>
      <c r="J35" s="156"/>
      <c r="K35" s="58">
        <f t="shared" si="5"/>
        <v>0</v>
      </c>
      <c r="L35" s="145">
        <f t="shared" si="2"/>
        <v>4</v>
      </c>
      <c r="M35" s="40">
        <f t="shared" si="3"/>
        <v>0.25</v>
      </c>
      <c r="N35" s="40">
        <f t="shared" si="4"/>
        <v>1</v>
      </c>
    </row>
    <row r="36" spans="1:14" ht="15">
      <c r="A36" s="38" t="s">
        <v>44</v>
      </c>
      <c r="B36" s="39" t="s">
        <v>32</v>
      </c>
      <c r="C36" s="145">
        <f>'Almoxarifado-Março_2021'!L37</f>
        <v>3</v>
      </c>
      <c r="D36" s="40">
        <f t="shared" si="0"/>
        <v>0.37</v>
      </c>
      <c r="E36" s="94">
        <f>'Almoxarifado-Março_2021'!N37</f>
        <v>1.11</v>
      </c>
      <c r="F36" s="155"/>
      <c r="G36" s="161"/>
      <c r="H36" s="40">
        <f t="shared" si="1"/>
        <v>0</v>
      </c>
      <c r="I36" s="155"/>
      <c r="J36" s="156"/>
      <c r="K36" s="58">
        <f t="shared" si="5"/>
        <v>0</v>
      </c>
      <c r="L36" s="145">
        <f t="shared" si="2"/>
        <v>3</v>
      </c>
      <c r="M36" s="40">
        <f t="shared" si="3"/>
        <v>0.37</v>
      </c>
      <c r="N36" s="40">
        <f t="shared" si="4"/>
        <v>1.11</v>
      </c>
    </row>
    <row r="37" spans="1:14" ht="15">
      <c r="A37" s="38" t="s">
        <v>45</v>
      </c>
      <c r="B37" s="39" t="s">
        <v>18</v>
      </c>
      <c r="C37" s="145">
        <f>'Almoxarifado-Março_2021'!L38</f>
        <v>1</v>
      </c>
      <c r="D37" s="40">
        <f t="shared" si="0"/>
        <v>39.41</v>
      </c>
      <c r="E37" s="94">
        <f>'Almoxarifado-Março_2021'!N38</f>
        <v>39.41</v>
      </c>
      <c r="F37" s="155"/>
      <c r="G37" s="161"/>
      <c r="H37" s="40">
        <f t="shared" si="1"/>
        <v>0</v>
      </c>
      <c r="I37" s="155"/>
      <c r="J37" s="156"/>
      <c r="K37" s="58">
        <f t="shared" si="5"/>
        <v>0</v>
      </c>
      <c r="L37" s="145">
        <f t="shared" si="2"/>
        <v>1</v>
      </c>
      <c r="M37" s="40">
        <f t="shared" si="3"/>
        <v>39.41</v>
      </c>
      <c r="N37" s="40">
        <f t="shared" si="4"/>
        <v>39.41</v>
      </c>
    </row>
    <row r="38" spans="1:14" ht="15">
      <c r="A38" s="38" t="s">
        <v>46</v>
      </c>
      <c r="B38" s="39" t="s">
        <v>18</v>
      </c>
      <c r="C38" s="145">
        <f>'Almoxarifado-Março_2021'!L39</f>
        <v>6</v>
      </c>
      <c r="D38" s="40">
        <f t="shared" si="0"/>
        <v>1.88</v>
      </c>
      <c r="E38" s="94">
        <f>'Almoxarifado-Março_2021'!N39</f>
        <v>11.28</v>
      </c>
      <c r="F38" s="155"/>
      <c r="G38" s="161"/>
      <c r="H38" s="40">
        <f t="shared" si="1"/>
        <v>0</v>
      </c>
      <c r="I38" s="155"/>
      <c r="J38" s="156"/>
      <c r="K38" s="58">
        <f t="shared" si="5"/>
        <v>0</v>
      </c>
      <c r="L38" s="145">
        <f t="shared" si="2"/>
        <v>6</v>
      </c>
      <c r="M38" s="40">
        <f t="shared" si="3"/>
        <v>1.88</v>
      </c>
      <c r="N38" s="40">
        <f t="shared" si="4"/>
        <v>11.28</v>
      </c>
    </row>
    <row r="39" spans="1:14" ht="15">
      <c r="A39" s="38" t="s">
        <v>47</v>
      </c>
      <c r="B39" s="39" t="s">
        <v>18</v>
      </c>
      <c r="C39" s="145">
        <f>'Almoxarifado-Março_2021'!L40</f>
        <v>3</v>
      </c>
      <c r="D39" s="40">
        <f t="shared" si="0"/>
        <v>1.86</v>
      </c>
      <c r="E39" s="94">
        <f>'Almoxarifado-Março_2021'!N40</f>
        <v>5.58</v>
      </c>
      <c r="F39" s="155"/>
      <c r="G39" s="161"/>
      <c r="H39" s="40">
        <f t="shared" si="1"/>
        <v>0</v>
      </c>
      <c r="I39" s="155"/>
      <c r="J39" s="156"/>
      <c r="K39" s="58">
        <f t="shared" si="5"/>
        <v>0</v>
      </c>
      <c r="L39" s="145">
        <f t="shared" si="2"/>
        <v>3</v>
      </c>
      <c r="M39" s="40">
        <f t="shared" si="3"/>
        <v>1.86</v>
      </c>
      <c r="N39" s="40">
        <f t="shared" si="4"/>
        <v>5.58</v>
      </c>
    </row>
    <row r="40" spans="1:14" ht="15">
      <c r="A40" s="38" t="s">
        <v>48</v>
      </c>
      <c r="B40" s="39" t="s">
        <v>18</v>
      </c>
      <c r="C40" s="145">
        <f>'Almoxarifado-Março_2021'!L41</f>
        <v>41</v>
      </c>
      <c r="D40" s="40">
        <f t="shared" si="0"/>
        <v>1.9</v>
      </c>
      <c r="E40" s="94">
        <f>'Almoxarifado-Março_2021'!N41</f>
        <v>77.9</v>
      </c>
      <c r="F40" s="155"/>
      <c r="G40" s="161"/>
      <c r="H40" s="40">
        <f t="shared" si="1"/>
        <v>0</v>
      </c>
      <c r="I40" s="155"/>
      <c r="J40" s="156"/>
      <c r="K40" s="58">
        <f t="shared" si="5"/>
        <v>0</v>
      </c>
      <c r="L40" s="145">
        <f t="shared" si="2"/>
        <v>41</v>
      </c>
      <c r="M40" s="40">
        <f t="shared" si="3"/>
        <v>1.9</v>
      </c>
      <c r="N40" s="40">
        <f t="shared" si="4"/>
        <v>77.9</v>
      </c>
    </row>
    <row r="41" spans="1:14" ht="15">
      <c r="A41" s="38" t="s">
        <v>49</v>
      </c>
      <c r="B41" s="39" t="s">
        <v>18</v>
      </c>
      <c r="C41" s="145">
        <f>'Almoxarifado-Março_2021'!L42</f>
        <v>50</v>
      </c>
      <c r="D41" s="40">
        <f t="shared" si="0"/>
        <v>4.9</v>
      </c>
      <c r="E41" s="94">
        <f>'Almoxarifado-Março_2021'!N42</f>
        <v>245</v>
      </c>
      <c r="F41" s="155"/>
      <c r="G41" s="161"/>
      <c r="H41" s="40">
        <f t="shared" si="1"/>
        <v>0</v>
      </c>
      <c r="I41" s="155"/>
      <c r="J41" s="156"/>
      <c r="K41" s="58">
        <f t="shared" si="5"/>
        <v>0</v>
      </c>
      <c r="L41" s="145">
        <f t="shared" si="2"/>
        <v>50</v>
      </c>
      <c r="M41" s="40">
        <f t="shared" si="3"/>
        <v>4.9</v>
      </c>
      <c r="N41" s="40">
        <f t="shared" si="4"/>
        <v>245</v>
      </c>
    </row>
    <row r="42" spans="1:14" ht="15">
      <c r="A42" s="38" t="s">
        <v>50</v>
      </c>
      <c r="B42" s="39" t="s">
        <v>18</v>
      </c>
      <c r="C42" s="145">
        <f>'Almoxarifado-Março_2021'!L43</f>
        <v>2</v>
      </c>
      <c r="D42" s="40">
        <f t="shared" si="0"/>
        <v>7.99</v>
      </c>
      <c r="E42" s="94">
        <f>'Almoxarifado-Março_2021'!N43</f>
        <v>15.98</v>
      </c>
      <c r="F42" s="155"/>
      <c r="G42" s="161"/>
      <c r="H42" s="40">
        <f t="shared" si="1"/>
        <v>0</v>
      </c>
      <c r="I42" s="155"/>
      <c r="J42" s="156"/>
      <c r="K42" s="58">
        <f t="shared" si="5"/>
        <v>0</v>
      </c>
      <c r="L42" s="145">
        <f t="shared" si="2"/>
        <v>2</v>
      </c>
      <c r="M42" s="40">
        <f t="shared" si="3"/>
        <v>7.99</v>
      </c>
      <c r="N42" s="40">
        <f t="shared" si="4"/>
        <v>15.98</v>
      </c>
    </row>
    <row r="43" spans="1:14" ht="15">
      <c r="A43" s="38" t="s">
        <v>51</v>
      </c>
      <c r="B43" s="39" t="s">
        <v>32</v>
      </c>
      <c r="C43" s="145">
        <f>'Almoxarifado-Março_2021'!L44</f>
        <v>1</v>
      </c>
      <c r="D43" s="40">
        <f t="shared" si="0"/>
        <v>4.95</v>
      </c>
      <c r="E43" s="94">
        <f>'Almoxarifado-Março_2021'!N44</f>
        <v>4.95</v>
      </c>
      <c r="F43" s="155"/>
      <c r="G43" s="161"/>
      <c r="H43" s="40">
        <f t="shared" si="1"/>
        <v>0</v>
      </c>
      <c r="I43" s="155"/>
      <c r="J43" s="156"/>
      <c r="K43" s="58">
        <f t="shared" si="5"/>
        <v>0</v>
      </c>
      <c r="L43" s="145">
        <f t="shared" si="2"/>
        <v>1</v>
      </c>
      <c r="M43" s="40">
        <f t="shared" si="3"/>
        <v>4.95</v>
      </c>
      <c r="N43" s="40">
        <f t="shared" si="4"/>
        <v>4.95</v>
      </c>
    </row>
    <row r="44" spans="1:14" ht="15">
      <c r="A44" s="38" t="s">
        <v>52</v>
      </c>
      <c r="B44" s="39" t="s">
        <v>53</v>
      </c>
      <c r="C44" s="145">
        <f>'Almoxarifado-Março_2021'!L45</f>
        <v>31</v>
      </c>
      <c r="D44" s="40">
        <f t="shared" si="0"/>
        <v>10.15</v>
      </c>
      <c r="E44" s="94">
        <f>'Almoxarifado-Março_2021'!N45</f>
        <v>314.65</v>
      </c>
      <c r="F44" s="155"/>
      <c r="G44" s="161"/>
      <c r="H44" s="40">
        <f t="shared" si="1"/>
        <v>0</v>
      </c>
      <c r="I44" s="155"/>
      <c r="J44" s="156"/>
      <c r="K44" s="58">
        <f t="shared" si="5"/>
        <v>0</v>
      </c>
      <c r="L44" s="145">
        <f t="shared" si="2"/>
        <v>31</v>
      </c>
      <c r="M44" s="40">
        <f t="shared" si="3"/>
        <v>10.15</v>
      </c>
      <c r="N44" s="40">
        <f t="shared" si="4"/>
        <v>314.65</v>
      </c>
    </row>
    <row r="45" spans="1:14" ht="15">
      <c r="A45" s="38" t="s">
        <v>54</v>
      </c>
      <c r="B45" s="39" t="s">
        <v>32</v>
      </c>
      <c r="C45" s="145">
        <f>'Almoxarifado-Março_2021'!L46</f>
        <v>12</v>
      </c>
      <c r="D45" s="40">
        <f t="shared" si="0"/>
        <v>10.15</v>
      </c>
      <c r="E45" s="94">
        <f>'Almoxarifado-Março_2021'!N46</f>
        <v>121.8</v>
      </c>
      <c r="F45" s="155"/>
      <c r="G45" s="161"/>
      <c r="H45" s="40">
        <f t="shared" si="1"/>
        <v>0</v>
      </c>
      <c r="I45" s="155"/>
      <c r="J45" s="156"/>
      <c r="K45" s="58">
        <f t="shared" si="5"/>
        <v>0</v>
      </c>
      <c r="L45" s="145">
        <f t="shared" si="2"/>
        <v>12</v>
      </c>
      <c r="M45" s="40">
        <f t="shared" si="3"/>
        <v>10.15</v>
      </c>
      <c r="N45" s="40">
        <f t="shared" si="4"/>
        <v>121.8</v>
      </c>
    </row>
    <row r="46" spans="1:14" ht="15">
      <c r="A46" s="38" t="s">
        <v>55</v>
      </c>
      <c r="B46" s="39" t="s">
        <v>32</v>
      </c>
      <c r="C46" s="145">
        <f>'Almoxarifado-Março_2021'!L47</f>
        <v>7</v>
      </c>
      <c r="D46" s="40">
        <f t="shared" si="0"/>
        <v>10.15</v>
      </c>
      <c r="E46" s="94">
        <f>'Almoxarifado-Março_2021'!N47</f>
        <v>71.05</v>
      </c>
      <c r="F46" s="155"/>
      <c r="G46" s="161"/>
      <c r="H46" s="40">
        <f t="shared" si="1"/>
        <v>0</v>
      </c>
      <c r="I46" s="155"/>
      <c r="J46" s="156"/>
      <c r="K46" s="58">
        <f t="shared" si="5"/>
        <v>0</v>
      </c>
      <c r="L46" s="145">
        <f t="shared" si="2"/>
        <v>7</v>
      </c>
      <c r="M46" s="40">
        <f t="shared" si="3"/>
        <v>10.15</v>
      </c>
      <c r="N46" s="40">
        <f t="shared" si="4"/>
        <v>71.05</v>
      </c>
    </row>
    <row r="47" spans="1:14" ht="15">
      <c r="A47" s="38" t="s">
        <v>56</v>
      </c>
      <c r="B47" s="39" t="s">
        <v>32</v>
      </c>
      <c r="C47" s="145">
        <f>'Almoxarifado-Março_2021'!L48</f>
        <v>5</v>
      </c>
      <c r="D47" s="40">
        <f t="shared" si="0"/>
        <v>29</v>
      </c>
      <c r="E47" s="94">
        <f>'Almoxarifado-Março_2021'!N48</f>
        <v>145</v>
      </c>
      <c r="F47" s="155"/>
      <c r="G47" s="161"/>
      <c r="H47" s="40">
        <f t="shared" si="1"/>
        <v>0</v>
      </c>
      <c r="I47" s="155"/>
      <c r="J47" s="156"/>
      <c r="K47" s="58">
        <f t="shared" si="5"/>
        <v>0</v>
      </c>
      <c r="L47" s="145">
        <f t="shared" si="2"/>
        <v>5</v>
      </c>
      <c r="M47" s="40">
        <f t="shared" si="3"/>
        <v>29</v>
      </c>
      <c r="N47" s="40">
        <f t="shared" si="4"/>
        <v>145</v>
      </c>
    </row>
    <row r="48" spans="1:14" ht="15">
      <c r="A48" s="38" t="s">
        <v>57</v>
      </c>
      <c r="B48" s="39" t="s">
        <v>18</v>
      </c>
      <c r="C48" s="145">
        <f>'Almoxarifado-Março_2021'!L49</f>
        <v>19</v>
      </c>
      <c r="D48" s="40">
        <f t="shared" si="0"/>
        <v>2.48</v>
      </c>
      <c r="E48" s="94">
        <f>'Almoxarifado-Março_2021'!N49</f>
        <v>47.12</v>
      </c>
      <c r="F48" s="155"/>
      <c r="G48" s="161"/>
      <c r="H48" s="40">
        <f t="shared" si="1"/>
        <v>0</v>
      </c>
      <c r="I48" s="155"/>
      <c r="J48" s="156"/>
      <c r="K48" s="58">
        <f t="shared" si="5"/>
        <v>0</v>
      </c>
      <c r="L48" s="145">
        <f t="shared" si="2"/>
        <v>19</v>
      </c>
      <c r="M48" s="40">
        <f t="shared" si="3"/>
        <v>2.48</v>
      </c>
      <c r="N48" s="40">
        <f t="shared" si="4"/>
        <v>47.12</v>
      </c>
    </row>
    <row r="49" spans="1:14" ht="15">
      <c r="A49" s="38" t="s">
        <v>58</v>
      </c>
      <c r="B49" s="39" t="s">
        <v>18</v>
      </c>
      <c r="C49" s="145">
        <f>'Almoxarifado-Março_2021'!L50</f>
        <v>98</v>
      </c>
      <c r="D49" s="40">
        <f t="shared" si="0"/>
        <v>0.26</v>
      </c>
      <c r="E49" s="94">
        <f>'Almoxarifado-Março_2021'!N50</f>
        <v>25.48</v>
      </c>
      <c r="F49" s="155"/>
      <c r="G49" s="161"/>
      <c r="H49" s="40">
        <f t="shared" si="1"/>
        <v>0</v>
      </c>
      <c r="I49" s="155"/>
      <c r="J49" s="156"/>
      <c r="K49" s="58">
        <f t="shared" si="5"/>
        <v>0</v>
      </c>
      <c r="L49" s="145">
        <f t="shared" si="2"/>
        <v>98</v>
      </c>
      <c r="M49" s="40">
        <f t="shared" si="3"/>
        <v>0.26</v>
      </c>
      <c r="N49" s="40">
        <f t="shared" si="4"/>
        <v>25.48</v>
      </c>
    </row>
    <row r="50" spans="1:14" ht="15">
      <c r="A50" s="38" t="s">
        <v>59</v>
      </c>
      <c r="B50" s="39" t="s">
        <v>18</v>
      </c>
      <c r="C50" s="145">
        <f>'Almoxarifado-Março_2021'!L51</f>
        <v>1</v>
      </c>
      <c r="D50" s="40">
        <f t="shared" si="0"/>
        <v>2.98</v>
      </c>
      <c r="E50" s="94">
        <f>'Almoxarifado-Março_2021'!N51</f>
        <v>2.98</v>
      </c>
      <c r="F50" s="155"/>
      <c r="G50" s="161"/>
      <c r="H50" s="40">
        <f t="shared" si="1"/>
        <v>0</v>
      </c>
      <c r="I50" s="155"/>
      <c r="J50" s="156"/>
      <c r="K50" s="58">
        <f t="shared" si="5"/>
        <v>0</v>
      </c>
      <c r="L50" s="145">
        <f t="shared" si="2"/>
        <v>1</v>
      </c>
      <c r="M50" s="40">
        <f t="shared" si="3"/>
        <v>2.98</v>
      </c>
      <c r="N50" s="40">
        <f t="shared" si="4"/>
        <v>2.98</v>
      </c>
    </row>
    <row r="51" spans="1:14" ht="15">
      <c r="A51" s="38" t="s">
        <v>60</v>
      </c>
      <c r="B51" s="39" t="s">
        <v>32</v>
      </c>
      <c r="C51" s="145">
        <f>'Almoxarifado-Março_2021'!L52</f>
        <v>2</v>
      </c>
      <c r="D51" s="40">
        <f t="shared" si="0"/>
        <v>17.99</v>
      </c>
      <c r="E51" s="94">
        <f>'Almoxarifado-Março_2021'!N52</f>
        <v>35.98</v>
      </c>
      <c r="F51" s="155"/>
      <c r="G51" s="161"/>
      <c r="H51" s="40">
        <f t="shared" si="1"/>
        <v>0</v>
      </c>
      <c r="I51" s="155"/>
      <c r="J51" s="156"/>
      <c r="K51" s="58">
        <f t="shared" si="5"/>
        <v>0</v>
      </c>
      <c r="L51" s="145">
        <f t="shared" si="2"/>
        <v>2</v>
      </c>
      <c r="M51" s="40">
        <f t="shared" si="3"/>
        <v>17.99</v>
      </c>
      <c r="N51" s="40">
        <f t="shared" si="4"/>
        <v>35.98</v>
      </c>
    </row>
    <row r="52" spans="1:14" ht="15">
      <c r="A52" s="38" t="s">
        <v>61</v>
      </c>
      <c r="B52" s="39" t="s">
        <v>32</v>
      </c>
      <c r="C52" s="145">
        <f>'Almoxarifado-Março_2021'!L53</f>
        <v>1</v>
      </c>
      <c r="D52" s="40">
        <f t="shared" si="0"/>
        <v>15.29</v>
      </c>
      <c r="E52" s="94">
        <f>'Almoxarifado-Março_2021'!N53</f>
        <v>15.29</v>
      </c>
      <c r="F52" s="155"/>
      <c r="G52" s="161"/>
      <c r="H52" s="40">
        <f t="shared" si="1"/>
        <v>0</v>
      </c>
      <c r="I52" s="155"/>
      <c r="J52" s="156"/>
      <c r="K52" s="58">
        <f t="shared" si="5"/>
        <v>0</v>
      </c>
      <c r="L52" s="145">
        <f t="shared" si="2"/>
        <v>1</v>
      </c>
      <c r="M52" s="40">
        <f t="shared" si="3"/>
        <v>15.29</v>
      </c>
      <c r="N52" s="40">
        <f t="shared" si="4"/>
        <v>15.29</v>
      </c>
    </row>
    <row r="53" spans="1:14" ht="15">
      <c r="A53" s="38" t="s">
        <v>62</v>
      </c>
      <c r="B53" s="39" t="s">
        <v>32</v>
      </c>
      <c r="C53" s="145">
        <f>'Almoxarifado-Março_2021'!L54</f>
        <v>1</v>
      </c>
      <c r="D53" s="40">
        <f t="shared" si="0"/>
        <v>15.6</v>
      </c>
      <c r="E53" s="94">
        <f>'Almoxarifado-Março_2021'!N54</f>
        <v>15.6</v>
      </c>
      <c r="F53" s="155"/>
      <c r="G53" s="161"/>
      <c r="H53" s="40">
        <f t="shared" si="1"/>
        <v>0</v>
      </c>
      <c r="I53" s="155"/>
      <c r="J53" s="156"/>
      <c r="K53" s="58">
        <f t="shared" si="5"/>
        <v>0</v>
      </c>
      <c r="L53" s="145">
        <f t="shared" si="2"/>
        <v>1</v>
      </c>
      <c r="M53" s="40">
        <f t="shared" si="3"/>
        <v>15.6</v>
      </c>
      <c r="N53" s="40">
        <f t="shared" si="4"/>
        <v>15.6</v>
      </c>
    </row>
    <row r="54" spans="1:14" ht="15">
      <c r="A54" s="38" t="s">
        <v>63</v>
      </c>
      <c r="B54" s="39" t="s">
        <v>32</v>
      </c>
      <c r="C54" s="145">
        <f>'Almoxarifado-Março_2021'!L55</f>
        <v>3</v>
      </c>
      <c r="D54" s="40">
        <f t="shared" si="0"/>
        <v>14.7</v>
      </c>
      <c r="E54" s="94">
        <f>'Almoxarifado-Março_2021'!N55</f>
        <v>44.1</v>
      </c>
      <c r="F54" s="155"/>
      <c r="G54" s="161"/>
      <c r="H54" s="40">
        <f t="shared" si="1"/>
        <v>0</v>
      </c>
      <c r="I54" s="155"/>
      <c r="J54" s="156"/>
      <c r="K54" s="58">
        <f t="shared" si="5"/>
        <v>0</v>
      </c>
      <c r="L54" s="145">
        <f t="shared" si="2"/>
        <v>3</v>
      </c>
      <c r="M54" s="40">
        <f t="shared" si="3"/>
        <v>14.7</v>
      </c>
      <c r="N54" s="40">
        <f t="shared" si="4"/>
        <v>44.1</v>
      </c>
    </row>
    <row r="55" spans="1:14" ht="15">
      <c r="A55" s="38" t="s">
        <v>64</v>
      </c>
      <c r="B55" s="39" t="s">
        <v>18</v>
      </c>
      <c r="C55" s="145">
        <f>'Almoxarifado-Março_2021'!L56</f>
        <v>5</v>
      </c>
      <c r="D55" s="40">
        <f t="shared" si="0"/>
        <v>19.06</v>
      </c>
      <c r="E55" s="94">
        <f>'Almoxarifado-Março_2021'!N56</f>
        <v>95.3</v>
      </c>
      <c r="F55" s="155"/>
      <c r="G55" s="161"/>
      <c r="H55" s="40">
        <f t="shared" si="1"/>
        <v>0</v>
      </c>
      <c r="I55" s="155"/>
      <c r="J55" s="156"/>
      <c r="K55" s="58">
        <f t="shared" si="5"/>
        <v>0</v>
      </c>
      <c r="L55" s="145">
        <f t="shared" si="2"/>
        <v>5</v>
      </c>
      <c r="M55" s="40">
        <f t="shared" si="3"/>
        <v>19.06</v>
      </c>
      <c r="N55" s="40">
        <f t="shared" si="4"/>
        <v>95.3</v>
      </c>
    </row>
    <row r="56" spans="1:14" ht="15">
      <c r="A56" s="38" t="s">
        <v>65</v>
      </c>
      <c r="B56" s="39" t="s">
        <v>32</v>
      </c>
      <c r="C56" s="145">
        <f>'Almoxarifado-Março_2021'!L57</f>
        <v>12</v>
      </c>
      <c r="D56" s="40">
        <f t="shared" si="0"/>
        <v>0.85</v>
      </c>
      <c r="E56" s="94">
        <f>'Almoxarifado-Março_2021'!N57</f>
        <v>10.2</v>
      </c>
      <c r="F56" s="155"/>
      <c r="G56" s="161"/>
      <c r="H56" s="40">
        <f t="shared" si="1"/>
        <v>0</v>
      </c>
      <c r="I56" s="155"/>
      <c r="J56" s="156"/>
      <c r="K56" s="58">
        <f t="shared" si="5"/>
        <v>0</v>
      </c>
      <c r="L56" s="145">
        <f t="shared" si="2"/>
        <v>12</v>
      </c>
      <c r="M56" s="40">
        <f t="shared" si="3"/>
        <v>0.85</v>
      </c>
      <c r="N56" s="40">
        <f t="shared" si="4"/>
        <v>10.2</v>
      </c>
    </row>
    <row r="57" spans="1:14" ht="15">
      <c r="A57" s="38" t="s">
        <v>66</v>
      </c>
      <c r="B57" s="39" t="s">
        <v>32</v>
      </c>
      <c r="C57" s="145">
        <f>'Almoxarifado-Março_2021'!L58</f>
        <v>9</v>
      </c>
      <c r="D57" s="40">
        <f t="shared" si="0"/>
        <v>0.87</v>
      </c>
      <c r="E57" s="94">
        <f>'Almoxarifado-Março_2021'!N58</f>
        <v>7.83</v>
      </c>
      <c r="F57" s="155"/>
      <c r="G57" s="161"/>
      <c r="H57" s="40">
        <f t="shared" si="1"/>
        <v>0</v>
      </c>
      <c r="I57" s="155"/>
      <c r="J57" s="156"/>
      <c r="K57" s="58">
        <f t="shared" si="5"/>
        <v>0</v>
      </c>
      <c r="L57" s="145">
        <f t="shared" si="2"/>
        <v>9</v>
      </c>
      <c r="M57" s="40">
        <f t="shared" si="3"/>
        <v>0.87</v>
      </c>
      <c r="N57" s="40">
        <f t="shared" si="4"/>
        <v>7.83</v>
      </c>
    </row>
    <row r="58" spans="1:14" ht="15">
      <c r="A58" s="38" t="s">
        <v>67</v>
      </c>
      <c r="B58" s="39" t="s">
        <v>32</v>
      </c>
      <c r="C58" s="145">
        <f>'Almoxarifado-Março_2021'!L59</f>
        <v>58</v>
      </c>
      <c r="D58" s="40">
        <f t="shared" si="0"/>
        <v>0.52</v>
      </c>
      <c r="E58" s="94">
        <f>'Almoxarifado-Março_2021'!N59</f>
        <v>30.16</v>
      </c>
      <c r="F58" s="155"/>
      <c r="G58" s="161"/>
      <c r="H58" s="40">
        <f t="shared" si="1"/>
        <v>0</v>
      </c>
      <c r="I58" s="155"/>
      <c r="J58" s="156"/>
      <c r="K58" s="58">
        <f t="shared" si="5"/>
        <v>0</v>
      </c>
      <c r="L58" s="145">
        <f t="shared" si="2"/>
        <v>58</v>
      </c>
      <c r="M58" s="40">
        <f t="shared" si="3"/>
        <v>0.52</v>
      </c>
      <c r="N58" s="40">
        <f t="shared" si="4"/>
        <v>30.16</v>
      </c>
    </row>
    <row r="59" spans="1:14" ht="15">
      <c r="A59" s="38" t="s">
        <v>68</v>
      </c>
      <c r="B59" s="39" t="s">
        <v>32</v>
      </c>
      <c r="C59" s="145">
        <f>'Almoxarifado-Março_2021'!L60</f>
        <v>1</v>
      </c>
      <c r="D59" s="40">
        <f t="shared" si="0"/>
        <v>18.2</v>
      </c>
      <c r="E59" s="94">
        <f>'Almoxarifado-Março_2021'!N60</f>
        <v>18.2</v>
      </c>
      <c r="F59" s="155"/>
      <c r="G59" s="161"/>
      <c r="H59" s="40">
        <f t="shared" si="1"/>
        <v>0</v>
      </c>
      <c r="I59" s="155"/>
      <c r="J59" s="156"/>
      <c r="K59" s="58">
        <f t="shared" si="5"/>
        <v>0</v>
      </c>
      <c r="L59" s="145">
        <f t="shared" si="2"/>
        <v>1</v>
      </c>
      <c r="M59" s="40">
        <f t="shared" si="3"/>
        <v>18.2</v>
      </c>
      <c r="N59" s="40">
        <f t="shared" si="4"/>
        <v>18.2</v>
      </c>
    </row>
    <row r="60" spans="1:14" ht="15">
      <c r="A60" s="38" t="s">
        <v>69</v>
      </c>
      <c r="B60" s="39" t="s">
        <v>18</v>
      </c>
      <c r="C60" s="145">
        <f>'Almoxarifado-Março_2021'!L61</f>
        <v>5</v>
      </c>
      <c r="D60" s="40">
        <f t="shared" si="0"/>
        <v>2.8</v>
      </c>
      <c r="E60" s="94">
        <f>'Almoxarifado-Março_2021'!N61</f>
        <v>14</v>
      </c>
      <c r="F60" s="155"/>
      <c r="G60" s="161"/>
      <c r="H60" s="40">
        <f t="shared" si="1"/>
        <v>0</v>
      </c>
      <c r="I60" s="155"/>
      <c r="J60" s="156"/>
      <c r="K60" s="58">
        <f t="shared" si="5"/>
        <v>0</v>
      </c>
      <c r="L60" s="145">
        <f t="shared" si="2"/>
        <v>5</v>
      </c>
      <c r="M60" s="40">
        <f t="shared" si="3"/>
        <v>2.8</v>
      </c>
      <c r="N60" s="40">
        <f t="shared" si="4"/>
        <v>14</v>
      </c>
    </row>
    <row r="61" spans="1:14" ht="28.5">
      <c r="A61" s="38" t="s">
        <v>70</v>
      </c>
      <c r="B61" s="39" t="s">
        <v>18</v>
      </c>
      <c r="C61" s="145">
        <f>'Almoxarifado-Março_2021'!L62</f>
        <v>50</v>
      </c>
      <c r="D61" s="40">
        <f t="shared" si="0"/>
        <v>0.37</v>
      </c>
      <c r="E61" s="94">
        <f>'Almoxarifado-Março_2021'!N62</f>
        <v>18.5</v>
      </c>
      <c r="F61" s="155"/>
      <c r="G61" s="161"/>
      <c r="H61" s="40">
        <f t="shared" si="1"/>
        <v>0</v>
      </c>
      <c r="I61" s="155"/>
      <c r="J61" s="156"/>
      <c r="K61" s="58">
        <f t="shared" si="5"/>
        <v>0</v>
      </c>
      <c r="L61" s="145">
        <f t="shared" si="2"/>
        <v>50</v>
      </c>
      <c r="M61" s="40">
        <f t="shared" si="3"/>
        <v>0.37</v>
      </c>
      <c r="N61" s="40">
        <f t="shared" si="4"/>
        <v>18.5</v>
      </c>
    </row>
    <row r="62" spans="1:14" ht="15">
      <c r="A62" s="38" t="s">
        <v>71</v>
      </c>
      <c r="B62" s="39" t="s">
        <v>72</v>
      </c>
      <c r="C62" s="145">
        <f>'Almoxarifado-Março_2021'!L63</f>
        <v>4</v>
      </c>
      <c r="D62" s="40">
        <f t="shared" si="0"/>
        <v>3.87</v>
      </c>
      <c r="E62" s="94">
        <f>'Almoxarifado-Março_2021'!N63</f>
        <v>15.48</v>
      </c>
      <c r="F62" s="155"/>
      <c r="G62" s="161"/>
      <c r="H62" s="40">
        <f t="shared" si="1"/>
        <v>0</v>
      </c>
      <c r="I62" s="155"/>
      <c r="J62" s="156"/>
      <c r="K62" s="58">
        <f t="shared" si="5"/>
        <v>0</v>
      </c>
      <c r="L62" s="145">
        <f t="shared" si="2"/>
        <v>4</v>
      </c>
      <c r="M62" s="40">
        <f t="shared" si="3"/>
        <v>3.87</v>
      </c>
      <c r="N62" s="40">
        <f t="shared" si="4"/>
        <v>15.48</v>
      </c>
    </row>
    <row r="63" spans="1:14" ht="15">
      <c r="A63" s="38" t="s">
        <v>73</v>
      </c>
      <c r="B63" s="39" t="s">
        <v>72</v>
      </c>
      <c r="C63" s="145">
        <f>'Almoxarifado-Março_2021'!L64</f>
        <v>3</v>
      </c>
      <c r="D63" s="40">
        <f t="shared" si="0"/>
        <v>3.89</v>
      </c>
      <c r="E63" s="94">
        <f>'Almoxarifado-Março_2021'!N64</f>
        <v>11.67</v>
      </c>
      <c r="F63" s="155"/>
      <c r="G63" s="161"/>
      <c r="H63" s="40">
        <f t="shared" si="1"/>
        <v>0</v>
      </c>
      <c r="I63" s="155"/>
      <c r="J63" s="156"/>
      <c r="K63" s="58">
        <f t="shared" si="5"/>
        <v>0</v>
      </c>
      <c r="L63" s="145">
        <f t="shared" si="2"/>
        <v>3</v>
      </c>
      <c r="M63" s="40">
        <f t="shared" si="3"/>
        <v>3.89</v>
      </c>
      <c r="N63" s="40">
        <f t="shared" si="4"/>
        <v>11.67</v>
      </c>
    </row>
    <row r="64" spans="1:14" ht="15">
      <c r="A64" s="38" t="s">
        <v>74</v>
      </c>
      <c r="B64" s="39" t="s">
        <v>72</v>
      </c>
      <c r="C64" s="145">
        <f>'Almoxarifado-Março_2021'!L65</f>
        <v>4</v>
      </c>
      <c r="D64" s="40">
        <f t="shared" si="0"/>
        <v>3.29</v>
      </c>
      <c r="E64" s="94">
        <f>'Almoxarifado-Março_2021'!N65</f>
        <v>13.16</v>
      </c>
      <c r="F64" s="155"/>
      <c r="G64" s="161"/>
      <c r="H64" s="40">
        <f t="shared" si="1"/>
        <v>0</v>
      </c>
      <c r="I64" s="155"/>
      <c r="J64" s="156"/>
      <c r="K64" s="58">
        <f t="shared" si="5"/>
        <v>0</v>
      </c>
      <c r="L64" s="145">
        <f t="shared" si="2"/>
        <v>4</v>
      </c>
      <c r="M64" s="40">
        <f t="shared" si="3"/>
        <v>3.29</v>
      </c>
      <c r="N64" s="40">
        <f t="shared" si="4"/>
        <v>13.16</v>
      </c>
    </row>
    <row r="65" spans="1:14" ht="15">
      <c r="A65" s="38" t="s">
        <v>75</v>
      </c>
      <c r="B65" s="39" t="s">
        <v>72</v>
      </c>
      <c r="C65" s="145">
        <f>'Almoxarifado-Março_2021'!L66</f>
        <v>2</v>
      </c>
      <c r="D65" s="40">
        <f t="shared" si="0"/>
        <v>3.87</v>
      </c>
      <c r="E65" s="94">
        <f>'Almoxarifado-Março_2021'!N66</f>
        <v>7.74</v>
      </c>
      <c r="F65" s="155"/>
      <c r="G65" s="161"/>
      <c r="H65" s="40">
        <f t="shared" si="1"/>
        <v>0</v>
      </c>
      <c r="I65" s="155"/>
      <c r="J65" s="156"/>
      <c r="K65" s="58">
        <f t="shared" si="5"/>
        <v>0</v>
      </c>
      <c r="L65" s="145">
        <f t="shared" si="2"/>
        <v>2</v>
      </c>
      <c r="M65" s="40">
        <f t="shared" si="3"/>
        <v>3.87</v>
      </c>
      <c r="N65" s="40">
        <f t="shared" si="4"/>
        <v>7.74</v>
      </c>
    </row>
    <row r="66" spans="1:14" ht="15">
      <c r="A66" s="38" t="s">
        <v>76</v>
      </c>
      <c r="B66" s="39" t="s">
        <v>72</v>
      </c>
      <c r="C66" s="145">
        <f>'Almoxarifado-Março_2021'!L67</f>
        <v>4</v>
      </c>
      <c r="D66" s="40">
        <f t="shared" si="0"/>
        <v>14.9</v>
      </c>
      <c r="E66" s="94">
        <f>'Almoxarifado-Março_2021'!N67</f>
        <v>59.6</v>
      </c>
      <c r="F66" s="155"/>
      <c r="G66" s="161"/>
      <c r="H66" s="40">
        <f t="shared" si="1"/>
        <v>0</v>
      </c>
      <c r="I66" s="155"/>
      <c r="J66" s="156"/>
      <c r="K66" s="58">
        <f t="shared" si="5"/>
        <v>0</v>
      </c>
      <c r="L66" s="145">
        <f t="shared" si="2"/>
        <v>4</v>
      </c>
      <c r="M66" s="40">
        <f t="shared" si="3"/>
        <v>14.9</v>
      </c>
      <c r="N66" s="40">
        <f t="shared" si="4"/>
        <v>59.6</v>
      </c>
    </row>
    <row r="67" spans="1:14" ht="15">
      <c r="A67" s="38" t="s">
        <v>77</v>
      </c>
      <c r="B67" s="39" t="s">
        <v>32</v>
      </c>
      <c r="C67" s="145">
        <f>'Almoxarifado-Março_2021'!L68</f>
        <v>1</v>
      </c>
      <c r="D67" s="40">
        <f t="shared" si="0"/>
        <v>35.56</v>
      </c>
      <c r="E67" s="94">
        <f>'Almoxarifado-Março_2021'!N68</f>
        <v>35.56</v>
      </c>
      <c r="F67" s="155"/>
      <c r="G67" s="161"/>
      <c r="H67" s="40">
        <f t="shared" si="1"/>
        <v>0</v>
      </c>
      <c r="I67" s="155"/>
      <c r="J67" s="156"/>
      <c r="K67" s="58">
        <f t="shared" si="5"/>
        <v>0</v>
      </c>
      <c r="L67" s="145">
        <f t="shared" si="2"/>
        <v>1</v>
      </c>
      <c r="M67" s="40">
        <f t="shared" si="3"/>
        <v>35.56</v>
      </c>
      <c r="N67" s="40">
        <f t="shared" si="4"/>
        <v>35.56</v>
      </c>
    </row>
    <row r="68" spans="1:14" ht="15">
      <c r="A68" s="38" t="s">
        <v>78</v>
      </c>
      <c r="B68" s="39" t="s">
        <v>32</v>
      </c>
      <c r="C68" s="145">
        <f>'Almoxarifado-Março_2021'!L69</f>
        <v>23</v>
      </c>
      <c r="D68" s="40">
        <f t="shared" si="0"/>
        <v>2.94</v>
      </c>
      <c r="E68" s="94">
        <f>'Almoxarifado-Março_2021'!N69</f>
        <v>67.62</v>
      </c>
      <c r="F68" s="155"/>
      <c r="G68" s="161"/>
      <c r="H68" s="40">
        <f t="shared" si="1"/>
        <v>0</v>
      </c>
      <c r="I68" s="155"/>
      <c r="J68" s="156"/>
      <c r="K68" s="58">
        <f t="shared" si="5"/>
        <v>0</v>
      </c>
      <c r="L68" s="145">
        <f t="shared" si="2"/>
        <v>23</v>
      </c>
      <c r="M68" s="40">
        <f t="shared" si="3"/>
        <v>2.94</v>
      </c>
      <c r="N68" s="40">
        <f t="shared" si="4"/>
        <v>67.62</v>
      </c>
    </row>
    <row r="69" spans="1:14" ht="15">
      <c r="A69" s="38" t="s">
        <v>79</v>
      </c>
      <c r="B69" s="39" t="s">
        <v>18</v>
      </c>
      <c r="C69" s="145">
        <f>'Almoxarifado-Março_2021'!L70</f>
        <v>6</v>
      </c>
      <c r="D69" s="40">
        <f t="shared" si="0"/>
        <v>23.7</v>
      </c>
      <c r="E69" s="94">
        <f>'Almoxarifado-Março_2021'!N70</f>
        <v>142.2</v>
      </c>
      <c r="F69" s="155"/>
      <c r="G69" s="161"/>
      <c r="H69" s="40">
        <f t="shared" si="1"/>
        <v>0</v>
      </c>
      <c r="I69" s="155"/>
      <c r="J69" s="156"/>
      <c r="K69" s="58">
        <f t="shared" si="5"/>
        <v>0</v>
      </c>
      <c r="L69" s="145">
        <f t="shared" si="2"/>
        <v>6</v>
      </c>
      <c r="M69" s="40">
        <f t="shared" si="3"/>
        <v>23.7</v>
      </c>
      <c r="N69" s="40">
        <f t="shared" si="4"/>
        <v>142.2</v>
      </c>
    </row>
    <row r="70" spans="1:14" ht="15">
      <c r="A70" s="38" t="s">
        <v>80</v>
      </c>
      <c r="B70" s="39" t="s">
        <v>18</v>
      </c>
      <c r="C70" s="145">
        <f>'Almoxarifado-Março_2021'!L71</f>
        <v>2</v>
      </c>
      <c r="D70" s="40">
        <f t="shared" si="0"/>
        <v>34.85</v>
      </c>
      <c r="E70" s="94">
        <f>'Almoxarifado-Março_2021'!N71</f>
        <v>69.70000000000002</v>
      </c>
      <c r="F70" s="155"/>
      <c r="G70" s="161"/>
      <c r="H70" s="40">
        <f t="shared" si="1"/>
        <v>0</v>
      </c>
      <c r="I70" s="155"/>
      <c r="J70" s="156"/>
      <c r="K70" s="58">
        <f t="shared" si="5"/>
        <v>0</v>
      </c>
      <c r="L70" s="145">
        <f t="shared" si="2"/>
        <v>2</v>
      </c>
      <c r="M70" s="40">
        <f t="shared" si="3"/>
        <v>34.85</v>
      </c>
      <c r="N70" s="40">
        <f t="shared" si="4"/>
        <v>69.70000000000002</v>
      </c>
    </row>
    <row r="71" spans="1:14" ht="15">
      <c r="A71" s="38" t="s">
        <v>81</v>
      </c>
      <c r="B71" s="39" t="s">
        <v>72</v>
      </c>
      <c r="C71" s="145">
        <f>'Almoxarifado-Março_2021'!L72</f>
        <v>1</v>
      </c>
      <c r="D71" s="40">
        <f t="shared" si="0"/>
        <v>5.73</v>
      </c>
      <c r="E71" s="94">
        <f>'Almoxarifado-Março_2021'!N72</f>
        <v>5.73</v>
      </c>
      <c r="F71" s="155"/>
      <c r="G71" s="161"/>
      <c r="H71" s="40">
        <f t="shared" si="1"/>
        <v>0</v>
      </c>
      <c r="I71" s="155"/>
      <c r="J71" s="156"/>
      <c r="K71" s="58">
        <f t="shared" si="5"/>
        <v>0</v>
      </c>
      <c r="L71" s="145">
        <f t="shared" si="2"/>
        <v>1</v>
      </c>
      <c r="M71" s="40">
        <f t="shared" si="3"/>
        <v>5.73</v>
      </c>
      <c r="N71" s="40">
        <f t="shared" si="4"/>
        <v>5.73</v>
      </c>
    </row>
    <row r="72" spans="1:14" ht="15">
      <c r="A72" s="38" t="s">
        <v>82</v>
      </c>
      <c r="B72" s="39" t="s">
        <v>18</v>
      </c>
      <c r="C72" s="145">
        <f>'Almoxarifado-Março_2021'!L73</f>
        <v>15</v>
      </c>
      <c r="D72" s="40">
        <f t="shared" si="0"/>
        <v>6.1</v>
      </c>
      <c r="E72" s="94">
        <f>'Almoxarifado-Março_2021'!N73</f>
        <v>91.5</v>
      </c>
      <c r="F72" s="155"/>
      <c r="G72" s="161"/>
      <c r="H72" s="40">
        <f t="shared" si="1"/>
        <v>0</v>
      </c>
      <c r="I72" s="155"/>
      <c r="J72" s="156"/>
      <c r="K72" s="58">
        <f t="shared" si="5"/>
        <v>0</v>
      </c>
      <c r="L72" s="145">
        <f t="shared" si="2"/>
        <v>15</v>
      </c>
      <c r="M72" s="40">
        <f t="shared" si="3"/>
        <v>6.1</v>
      </c>
      <c r="N72" s="40">
        <f t="shared" si="4"/>
        <v>91.5</v>
      </c>
    </row>
    <row r="73" spans="1:14" ht="15">
      <c r="A73" s="38" t="s">
        <v>83</v>
      </c>
      <c r="B73" s="39" t="s">
        <v>18</v>
      </c>
      <c r="C73" s="145">
        <f>'Almoxarifado-Março_2021'!L74</f>
        <v>25</v>
      </c>
      <c r="D73" s="40">
        <f t="shared" si="0"/>
        <v>6.1</v>
      </c>
      <c r="E73" s="94">
        <f>'Almoxarifado-Março_2021'!N74</f>
        <v>152.5</v>
      </c>
      <c r="F73" s="155"/>
      <c r="G73" s="161"/>
      <c r="H73" s="40">
        <f t="shared" si="1"/>
        <v>0</v>
      </c>
      <c r="I73" s="155"/>
      <c r="J73" s="156"/>
      <c r="K73" s="58">
        <f t="shared" si="5"/>
        <v>0</v>
      </c>
      <c r="L73" s="145">
        <f t="shared" si="2"/>
        <v>25</v>
      </c>
      <c r="M73" s="40">
        <f t="shared" si="3"/>
        <v>6.1</v>
      </c>
      <c r="N73" s="40">
        <f t="shared" si="4"/>
        <v>152.5</v>
      </c>
    </row>
    <row r="74" spans="1:14" ht="15">
      <c r="A74" s="38" t="s">
        <v>84</v>
      </c>
      <c r="B74" s="39" t="s">
        <v>18</v>
      </c>
      <c r="C74" s="145">
        <f>'Almoxarifado-Março_2021'!L75</f>
        <v>39</v>
      </c>
      <c r="D74" s="40">
        <f t="shared" si="0"/>
        <v>2.36</v>
      </c>
      <c r="E74" s="94">
        <f>'Almoxarifado-Março_2021'!N75</f>
        <v>91.98</v>
      </c>
      <c r="F74" s="155"/>
      <c r="G74" s="161"/>
      <c r="H74" s="40">
        <f t="shared" si="1"/>
        <v>0</v>
      </c>
      <c r="I74" s="155"/>
      <c r="J74" s="156"/>
      <c r="K74" s="58">
        <f t="shared" si="5"/>
        <v>0</v>
      </c>
      <c r="L74" s="145">
        <f t="shared" si="2"/>
        <v>39</v>
      </c>
      <c r="M74" s="40">
        <f t="shared" si="3"/>
        <v>2.36</v>
      </c>
      <c r="N74" s="40">
        <f t="shared" si="4"/>
        <v>91.98</v>
      </c>
    </row>
    <row r="75" spans="1:14" ht="28.5">
      <c r="A75" s="38" t="s">
        <v>85</v>
      </c>
      <c r="B75" s="39" t="s">
        <v>18</v>
      </c>
      <c r="C75" s="145">
        <f>'Almoxarifado-Março_2021'!L76</f>
        <v>20</v>
      </c>
      <c r="D75" s="40">
        <f aca="true" t="shared" si="6" ref="D75:D83">_xlfn.IFERROR(ROUND(E75/C75,2),"-")</f>
        <v>1.75</v>
      </c>
      <c r="E75" s="94">
        <f>'Almoxarifado-Março_2021'!N76</f>
        <v>35</v>
      </c>
      <c r="F75" s="155"/>
      <c r="G75" s="161"/>
      <c r="H75" s="40">
        <f t="shared" si="1"/>
        <v>0</v>
      </c>
      <c r="I75" s="155"/>
      <c r="J75" s="156"/>
      <c r="K75" s="58">
        <f t="shared" si="5"/>
        <v>0</v>
      </c>
      <c r="L75" s="145">
        <f t="shared" si="2"/>
        <v>20</v>
      </c>
      <c r="M75" s="40">
        <f aca="true" t="shared" si="7" ref="M75:M83">_xlfn.IFERROR(ROUND(N75/L75,2),"-")</f>
        <v>1.75</v>
      </c>
      <c r="N75" s="40">
        <f t="shared" si="4"/>
        <v>35</v>
      </c>
    </row>
    <row r="76" spans="1:14" ht="28.5">
      <c r="A76" s="38" t="s">
        <v>86</v>
      </c>
      <c r="B76" s="39" t="s">
        <v>18</v>
      </c>
      <c r="C76" s="145">
        <f>'Almoxarifado-Março_2021'!L77</f>
        <v>50</v>
      </c>
      <c r="D76" s="40">
        <f t="shared" si="6"/>
        <v>0.73</v>
      </c>
      <c r="E76" s="94">
        <f>'Almoxarifado-Março_2021'!N77</f>
        <v>36.5</v>
      </c>
      <c r="F76" s="155"/>
      <c r="G76" s="161"/>
      <c r="H76" s="40">
        <f t="shared" si="1"/>
        <v>0</v>
      </c>
      <c r="I76" s="200">
        <v>20</v>
      </c>
      <c r="J76" s="201">
        <v>0.73</v>
      </c>
      <c r="K76" s="58">
        <f t="shared" si="5"/>
        <v>14.6</v>
      </c>
      <c r="L76" s="145">
        <f t="shared" si="2"/>
        <v>30</v>
      </c>
      <c r="M76" s="40">
        <f t="shared" si="7"/>
        <v>0.73</v>
      </c>
      <c r="N76" s="95">
        <f t="shared" si="4"/>
        <v>21.9</v>
      </c>
    </row>
    <row r="77" spans="1:14" ht="28.5">
      <c r="A77" s="38" t="s">
        <v>87</v>
      </c>
      <c r="B77" s="39" t="s">
        <v>18</v>
      </c>
      <c r="C77" s="145">
        <f>'Almoxarifado-Março_2021'!L78</f>
        <v>2</v>
      </c>
      <c r="D77" s="40">
        <f t="shared" si="6"/>
        <v>35.5</v>
      </c>
      <c r="E77" s="94">
        <f>'Almoxarifado-Março_2021'!N78</f>
        <v>71</v>
      </c>
      <c r="F77" s="155"/>
      <c r="G77" s="161"/>
      <c r="H77" s="40">
        <f t="shared" si="1"/>
        <v>0</v>
      </c>
      <c r="I77" s="155"/>
      <c r="J77" s="156"/>
      <c r="K77" s="58">
        <f t="shared" si="5"/>
        <v>0</v>
      </c>
      <c r="L77" s="145">
        <f t="shared" si="2"/>
        <v>2</v>
      </c>
      <c r="M77" s="40">
        <f t="shared" si="7"/>
        <v>35.5</v>
      </c>
      <c r="N77" s="40">
        <f t="shared" si="4"/>
        <v>71</v>
      </c>
    </row>
    <row r="78" spans="1:14" ht="28.5">
      <c r="A78" s="38" t="s">
        <v>88</v>
      </c>
      <c r="B78" s="39" t="s">
        <v>18</v>
      </c>
      <c r="C78" s="145">
        <f>'Almoxarifado-Março_2021'!L79</f>
        <v>5</v>
      </c>
      <c r="D78" s="40">
        <f t="shared" si="6"/>
        <v>0.7</v>
      </c>
      <c r="E78" s="94">
        <f>'Almoxarifado-Março_2021'!N79</f>
        <v>3.5</v>
      </c>
      <c r="F78" s="155"/>
      <c r="G78" s="161"/>
      <c r="H78" s="40">
        <f t="shared" si="1"/>
        <v>0</v>
      </c>
      <c r="I78" s="155"/>
      <c r="J78" s="156"/>
      <c r="K78" s="58">
        <f t="shared" si="5"/>
        <v>0</v>
      </c>
      <c r="L78" s="145">
        <f t="shared" si="2"/>
        <v>5</v>
      </c>
      <c r="M78" s="40">
        <f t="shared" si="7"/>
        <v>0.7</v>
      </c>
      <c r="N78" s="40">
        <f t="shared" si="4"/>
        <v>3.5</v>
      </c>
    </row>
    <row r="79" spans="1:14" ht="28.5">
      <c r="A79" s="38" t="s">
        <v>89</v>
      </c>
      <c r="B79" s="39" t="s">
        <v>18</v>
      </c>
      <c r="C79" s="145">
        <f>'Almoxarifado-Março_2021'!L80</f>
        <v>9</v>
      </c>
      <c r="D79" s="40">
        <f t="shared" si="6"/>
        <v>10.9</v>
      </c>
      <c r="E79" s="94">
        <f>'Almoxarifado-Março_2021'!N80</f>
        <v>98.1</v>
      </c>
      <c r="F79" s="155"/>
      <c r="G79" s="161"/>
      <c r="H79" s="40">
        <f t="shared" si="1"/>
        <v>0</v>
      </c>
      <c r="I79" s="155"/>
      <c r="J79" s="156"/>
      <c r="K79" s="58">
        <f t="shared" si="5"/>
        <v>0</v>
      </c>
      <c r="L79" s="145">
        <f t="shared" si="2"/>
        <v>9</v>
      </c>
      <c r="M79" s="40">
        <f t="shared" si="7"/>
        <v>10.9</v>
      </c>
      <c r="N79" s="40">
        <f t="shared" si="4"/>
        <v>98.1</v>
      </c>
    </row>
    <row r="80" spans="1:14" ht="15">
      <c r="A80" s="38" t="s">
        <v>90</v>
      </c>
      <c r="B80" s="39" t="s">
        <v>18</v>
      </c>
      <c r="C80" s="145">
        <f>'Almoxarifado-Março_2021'!L81</f>
        <v>0</v>
      </c>
      <c r="D80" s="40" t="str">
        <f t="shared" si="6"/>
        <v>-</v>
      </c>
      <c r="E80" s="94">
        <f>'Almoxarifado-Março_2021'!N81</f>
        <v>0</v>
      </c>
      <c r="F80" s="155"/>
      <c r="G80" s="161"/>
      <c r="H80" s="40">
        <f t="shared" si="1"/>
        <v>0</v>
      </c>
      <c r="I80" s="155"/>
      <c r="J80" s="156"/>
      <c r="K80" s="58">
        <f t="shared" si="5"/>
        <v>0</v>
      </c>
      <c r="L80" s="145">
        <f t="shared" si="2"/>
        <v>0</v>
      </c>
      <c r="M80" s="40" t="str">
        <f t="shared" si="7"/>
        <v>-</v>
      </c>
      <c r="N80" s="40">
        <f t="shared" si="4"/>
        <v>0</v>
      </c>
    </row>
    <row r="81" spans="1:14" ht="28.5">
      <c r="A81" s="38" t="s">
        <v>91</v>
      </c>
      <c r="B81" s="39" t="s">
        <v>18</v>
      </c>
      <c r="C81" s="145">
        <f>'Almoxarifado-Março_2021'!L82</f>
        <v>1</v>
      </c>
      <c r="D81" s="40">
        <f t="shared" si="6"/>
        <v>31.5</v>
      </c>
      <c r="E81" s="94">
        <f>'Almoxarifado-Março_2021'!N82</f>
        <v>31.5</v>
      </c>
      <c r="F81" s="155"/>
      <c r="G81" s="161"/>
      <c r="H81" s="40">
        <f t="shared" si="1"/>
        <v>0</v>
      </c>
      <c r="I81" s="155"/>
      <c r="J81" s="156"/>
      <c r="K81" s="58">
        <f t="shared" si="5"/>
        <v>0</v>
      </c>
      <c r="L81" s="145">
        <f t="shared" si="2"/>
        <v>1</v>
      </c>
      <c r="M81" s="40">
        <f t="shared" si="7"/>
        <v>31.5</v>
      </c>
      <c r="N81" s="40">
        <f t="shared" si="4"/>
        <v>31.5</v>
      </c>
    </row>
    <row r="82" spans="1:14" ht="28.5">
      <c r="A82" s="38" t="s">
        <v>92</v>
      </c>
      <c r="B82" s="39" t="s">
        <v>18</v>
      </c>
      <c r="C82" s="145">
        <f>'Almoxarifado-Março_2021'!L83</f>
        <v>5</v>
      </c>
      <c r="D82" s="40">
        <f t="shared" si="6"/>
        <v>0.91</v>
      </c>
      <c r="E82" s="94">
        <f>'Almoxarifado-Março_2021'!N83</f>
        <v>4.55</v>
      </c>
      <c r="F82" s="155"/>
      <c r="G82" s="161"/>
      <c r="H82" s="40">
        <f t="shared" si="1"/>
        <v>0</v>
      </c>
      <c r="I82" s="155"/>
      <c r="J82" s="156"/>
      <c r="K82" s="58">
        <f t="shared" si="5"/>
        <v>0</v>
      </c>
      <c r="L82" s="145">
        <f t="shared" si="2"/>
        <v>5</v>
      </c>
      <c r="M82" s="40">
        <f t="shared" si="7"/>
        <v>0.91</v>
      </c>
      <c r="N82" s="40">
        <f t="shared" si="4"/>
        <v>4.55</v>
      </c>
    </row>
    <row r="83" spans="1:14" ht="14.25">
      <c r="A83" s="38" t="s">
        <v>93</v>
      </c>
      <c r="B83" s="39" t="s">
        <v>72</v>
      </c>
      <c r="C83" s="145">
        <f>'Almoxarifado-Março_2021'!L84</f>
        <v>2</v>
      </c>
      <c r="D83" s="40">
        <f t="shared" si="6"/>
        <v>2.28</v>
      </c>
      <c r="E83" s="94">
        <f>'Almoxarifado-Março_2021'!N84</f>
        <v>4.56</v>
      </c>
      <c r="F83" s="155"/>
      <c r="G83" s="161"/>
      <c r="H83" s="40">
        <f t="shared" si="1"/>
        <v>0</v>
      </c>
      <c r="I83" s="155"/>
      <c r="J83" s="156"/>
      <c r="K83" s="58">
        <f t="shared" si="5"/>
        <v>0</v>
      </c>
      <c r="L83" s="145">
        <f t="shared" si="2"/>
        <v>2</v>
      </c>
      <c r="M83" s="40">
        <f t="shared" si="7"/>
        <v>2.28</v>
      </c>
      <c r="N83" s="40">
        <f t="shared" si="4"/>
        <v>4.56</v>
      </c>
    </row>
    <row r="84" spans="1:14" ht="15">
      <c r="A84" s="194" t="s">
        <v>94</v>
      </c>
      <c r="B84" s="65"/>
      <c r="C84" s="66"/>
      <c r="D84" s="65"/>
      <c r="E84" s="123">
        <f>SUM(E11:E83)</f>
        <v>3998.859999999999</v>
      </c>
      <c r="F84" s="66"/>
      <c r="G84" s="66"/>
      <c r="H84" s="123">
        <f>SUM(H11:H83)</f>
        <v>0</v>
      </c>
      <c r="I84" s="66"/>
      <c r="J84" s="66"/>
      <c r="K84" s="123">
        <f>SUM(K11:K83)</f>
        <v>14.6</v>
      </c>
      <c r="L84" s="66"/>
      <c r="M84" s="66"/>
      <c r="N84" s="123">
        <f>SUM(N11:N83)</f>
        <v>3984.2599999999993</v>
      </c>
    </row>
    <row r="85" spans="2:14" ht="15">
      <c r="B85" s="65"/>
      <c r="C85" s="66"/>
      <c r="D85" s="65"/>
      <c r="E85" s="66"/>
      <c r="F85" s="68"/>
      <c r="G85" s="69"/>
      <c r="H85" s="70"/>
      <c r="I85" s="68"/>
      <c r="J85" s="98"/>
      <c r="K85" s="99"/>
      <c r="L85" s="98"/>
      <c r="M85" s="98"/>
      <c r="N85" s="69"/>
    </row>
    <row r="86" spans="2:14" ht="15.75">
      <c r="B86" s="65"/>
      <c r="C86" s="66"/>
      <c r="D86" s="65"/>
      <c r="E86" s="66"/>
      <c r="F86" s="68"/>
      <c r="G86" s="69"/>
      <c r="H86" s="70"/>
      <c r="I86" s="68"/>
      <c r="J86" s="98"/>
      <c r="K86" s="99"/>
      <c r="L86" s="98"/>
      <c r="M86" s="98"/>
      <c r="N86" s="69"/>
    </row>
    <row r="87" spans="2:14" ht="15">
      <c r="B87" s="65"/>
      <c r="C87" s="188" t="s">
        <v>5</v>
      </c>
      <c r="D87" s="188"/>
      <c r="E87" s="188"/>
      <c r="F87" s="188" t="s">
        <v>6</v>
      </c>
      <c r="G87" s="188"/>
      <c r="H87" s="188"/>
      <c r="I87" s="188" t="s">
        <v>7</v>
      </c>
      <c r="J87" s="188"/>
      <c r="K87" s="188"/>
      <c r="L87" s="188" t="s">
        <v>8</v>
      </c>
      <c r="M87" s="188"/>
      <c r="N87" s="188"/>
    </row>
    <row r="88" spans="1:14" ht="60">
      <c r="A88" s="189" t="s">
        <v>9</v>
      </c>
      <c r="B88" s="190" t="s">
        <v>10</v>
      </c>
      <c r="C88" s="191" t="s">
        <v>11</v>
      </c>
      <c r="D88" s="192" t="s">
        <v>12</v>
      </c>
      <c r="E88" s="193" t="s">
        <v>13</v>
      </c>
      <c r="F88" s="191" t="s">
        <v>11</v>
      </c>
      <c r="G88" s="192" t="s">
        <v>12</v>
      </c>
      <c r="H88" s="193" t="s">
        <v>13</v>
      </c>
      <c r="I88" s="191" t="s">
        <v>11</v>
      </c>
      <c r="J88" s="192" t="s">
        <v>12</v>
      </c>
      <c r="K88" s="193" t="s">
        <v>13</v>
      </c>
      <c r="L88" s="191" t="s">
        <v>11</v>
      </c>
      <c r="M88" s="192" t="s">
        <v>12</v>
      </c>
      <c r="N88" s="193" t="s">
        <v>13</v>
      </c>
    </row>
    <row r="89" spans="1:14" ht="15" customHeight="1">
      <c r="A89" s="167" t="s">
        <v>183</v>
      </c>
      <c r="B89" s="167"/>
      <c r="C89" s="167"/>
      <c r="D89" s="167"/>
      <c r="E89" s="167"/>
      <c r="F89" s="167"/>
      <c r="G89" s="167"/>
      <c r="H89" s="167"/>
      <c r="I89" s="167"/>
      <c r="J89" s="167"/>
      <c r="K89" s="170">
        <v>5753</v>
      </c>
      <c r="L89" s="171" t="s">
        <v>15</v>
      </c>
      <c r="M89" s="171"/>
      <c r="N89" s="170">
        <v>346</v>
      </c>
    </row>
    <row r="90" spans="1:14" ht="14.25">
      <c r="A90" s="38" t="s">
        <v>96</v>
      </c>
      <c r="B90" s="39" t="s">
        <v>72</v>
      </c>
      <c r="C90" s="145">
        <f>'Almoxarifado-Março_2021'!L93</f>
        <v>18</v>
      </c>
      <c r="D90" s="40">
        <f>_xlfn.IFERROR(ROUND(E90/C90,2),"-")</f>
        <v>8.02</v>
      </c>
      <c r="E90" s="94">
        <f>'Almoxarifado-Março_2021'!N93</f>
        <v>144.38567084078704</v>
      </c>
      <c r="F90" s="155"/>
      <c r="G90" s="161"/>
      <c r="H90" s="40">
        <f>F90*G90</f>
        <v>0</v>
      </c>
      <c r="I90" s="202"/>
      <c r="J90" s="203"/>
      <c r="K90" s="58">
        <f>I90*J90</f>
        <v>0</v>
      </c>
      <c r="L90" s="145">
        <f>C90+F90-I90</f>
        <v>18</v>
      </c>
      <c r="M90" s="40">
        <f>_xlfn.IFERROR(ROUND(N90/L90,2),"-")</f>
        <v>8.02</v>
      </c>
      <c r="N90" s="40">
        <f>E90+H90-K90</f>
        <v>144.38567084078704</v>
      </c>
    </row>
    <row r="91" spans="1:14" ht="14.25">
      <c r="A91" s="38" t="s">
        <v>97</v>
      </c>
      <c r="B91" s="39" t="s">
        <v>72</v>
      </c>
      <c r="C91" s="145">
        <f>'Almoxarifado-Março_2021'!L94</f>
        <v>0</v>
      </c>
      <c r="D91" s="40" t="str">
        <f>_xlfn.IFERROR(ROUND(E91/C91,2),"-")</f>
        <v>-</v>
      </c>
      <c r="E91" s="94">
        <f>'Almoxarifado-Março_2021'!N94</f>
        <v>0</v>
      </c>
      <c r="F91" s="155"/>
      <c r="G91" s="161"/>
      <c r="H91" s="40">
        <f>F91*G91</f>
        <v>0</v>
      </c>
      <c r="I91" s="202"/>
      <c r="J91" s="203"/>
      <c r="K91" s="58">
        <f>I91*J91</f>
        <v>0</v>
      </c>
      <c r="L91" s="145">
        <f>C91+F91-I91</f>
        <v>0</v>
      </c>
      <c r="M91" s="40" t="str">
        <f>_xlfn.IFERROR(ROUND(N91/L91,2),"-")</f>
        <v>-</v>
      </c>
      <c r="N91" s="40">
        <f>E91+H91-K91</f>
        <v>0</v>
      </c>
    </row>
    <row r="92" spans="1:14" ht="14.25">
      <c r="A92" s="38" t="s">
        <v>97</v>
      </c>
      <c r="B92" s="39" t="s">
        <v>72</v>
      </c>
      <c r="C92" s="145">
        <f>'Almoxarifado-Março_2021'!L95</f>
        <v>144</v>
      </c>
      <c r="D92" s="40">
        <f>_xlfn.IFERROR(ROUND(E92/C92,2),"-")</f>
        <v>4.48</v>
      </c>
      <c r="E92" s="94">
        <f>'Almoxarifado-Março_2021'!N95</f>
        <v>645.12</v>
      </c>
      <c r="F92" s="155"/>
      <c r="G92" s="161"/>
      <c r="H92" s="40">
        <f>F92*G92</f>
        <v>0</v>
      </c>
      <c r="I92" s="204">
        <v>23</v>
      </c>
      <c r="J92" s="205">
        <v>4.48</v>
      </c>
      <c r="K92" s="58">
        <f>I92*J92</f>
        <v>103.04</v>
      </c>
      <c r="L92" s="145">
        <f>C92+F92-I92</f>
        <v>121</v>
      </c>
      <c r="M92" s="40">
        <f>_xlfn.IFERROR(ROUND(N92/L92,2),"-")</f>
        <v>4.48</v>
      </c>
      <c r="N92" s="95">
        <f>E92+H92-K92</f>
        <v>542.08</v>
      </c>
    </row>
    <row r="93" spans="1:14" ht="15">
      <c r="A93" s="194" t="s">
        <v>184</v>
      </c>
      <c r="B93" s="65"/>
      <c r="C93" s="66"/>
      <c r="D93" s="65"/>
      <c r="E93" s="123">
        <f>SUM(E90:E92)</f>
        <v>789.505670840787</v>
      </c>
      <c r="F93" s="66"/>
      <c r="G93" s="66"/>
      <c r="H93" s="123">
        <f>SUM(H90:H92)</f>
        <v>0</v>
      </c>
      <c r="I93" s="66"/>
      <c r="J93" s="66"/>
      <c r="K93" s="123">
        <f>SUM(K90:K92)</f>
        <v>103.04</v>
      </c>
      <c r="L93" s="66"/>
      <c r="M93" s="66"/>
      <c r="N93" s="123">
        <f>SUM(N90:N92)</f>
        <v>686.4656708407871</v>
      </c>
    </row>
    <row r="94" spans="2:14" ht="15">
      <c r="B94" s="1"/>
      <c r="C94" s="68"/>
      <c r="D94" s="76"/>
      <c r="E94" s="68"/>
      <c r="F94" s="68"/>
      <c r="G94" s="69"/>
      <c r="H94" s="70"/>
      <c r="I94" s="68"/>
      <c r="J94" s="69"/>
      <c r="K94" s="69"/>
      <c r="L94" s="66"/>
      <c r="M94" s="69"/>
      <c r="N94" s="69"/>
    </row>
    <row r="95" spans="2:14" ht="15">
      <c r="B95" s="1"/>
      <c r="C95" s="68"/>
      <c r="D95" s="76"/>
      <c r="E95" s="68"/>
      <c r="F95" s="68"/>
      <c r="G95" s="69"/>
      <c r="H95" s="70"/>
      <c r="I95" s="68"/>
      <c r="J95" s="69"/>
      <c r="K95" s="69"/>
      <c r="L95" s="66"/>
      <c r="M95" s="69"/>
      <c r="N95" s="69"/>
    </row>
    <row r="96" spans="1:14" ht="15">
      <c r="A96" s="195" t="s">
        <v>185</v>
      </c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</row>
    <row r="97" spans="2:14" ht="15.75">
      <c r="B97" s="1"/>
      <c r="C97" s="68"/>
      <c r="D97" s="76"/>
      <c r="E97" s="68"/>
      <c r="F97" s="68"/>
      <c r="G97" s="69"/>
      <c r="H97" s="70"/>
      <c r="I97" s="68"/>
      <c r="J97" s="69"/>
      <c r="K97" s="69"/>
      <c r="L97" s="66"/>
      <c r="M97" s="69"/>
      <c r="N97" s="69"/>
    </row>
    <row r="98" spans="2:14" ht="15">
      <c r="B98" s="1"/>
      <c r="C98" s="188" t="s">
        <v>5</v>
      </c>
      <c r="D98" s="188"/>
      <c r="E98" s="188"/>
      <c r="F98" s="188" t="s">
        <v>6</v>
      </c>
      <c r="G98" s="188"/>
      <c r="H98" s="188"/>
      <c r="I98" s="188" t="s">
        <v>7</v>
      </c>
      <c r="J98" s="188"/>
      <c r="K98" s="188"/>
      <c r="L98" s="188" t="s">
        <v>8</v>
      </c>
      <c r="M98" s="188"/>
      <c r="N98" s="188"/>
    </row>
    <row r="99" spans="1:14" ht="60">
      <c r="A99" s="189" t="s">
        <v>9</v>
      </c>
      <c r="B99" s="190" t="s">
        <v>10</v>
      </c>
      <c r="C99" s="191" t="s">
        <v>11</v>
      </c>
      <c r="D99" s="192" t="s">
        <v>12</v>
      </c>
      <c r="E99" s="193" t="s">
        <v>13</v>
      </c>
      <c r="F99" s="191" t="s">
        <v>11</v>
      </c>
      <c r="G99" s="192" t="s">
        <v>12</v>
      </c>
      <c r="H99" s="193" t="s">
        <v>13</v>
      </c>
      <c r="I99" s="191" t="s">
        <v>11</v>
      </c>
      <c r="J99" s="192" t="s">
        <v>12</v>
      </c>
      <c r="K99" s="193" t="s">
        <v>13</v>
      </c>
      <c r="L99" s="191" t="s">
        <v>11</v>
      </c>
      <c r="M99" s="192" t="s">
        <v>12</v>
      </c>
      <c r="N99" s="193" t="s">
        <v>13</v>
      </c>
    </row>
    <row r="100" spans="1:14" ht="15" customHeight="1">
      <c r="A100" s="167" t="s">
        <v>100</v>
      </c>
      <c r="B100" s="167"/>
      <c r="C100" s="167"/>
      <c r="D100" s="167"/>
      <c r="E100" s="167"/>
      <c r="F100" s="167"/>
      <c r="G100" s="167"/>
      <c r="H100" s="167"/>
      <c r="I100" s="167"/>
      <c r="J100" s="167"/>
      <c r="K100" s="170">
        <v>5766</v>
      </c>
      <c r="L100" s="171" t="s">
        <v>15</v>
      </c>
      <c r="M100" s="171"/>
      <c r="N100" s="170">
        <v>343</v>
      </c>
    </row>
    <row r="101" spans="1:14" ht="28.5">
      <c r="A101" s="38" t="s">
        <v>101</v>
      </c>
      <c r="B101" s="39" t="s">
        <v>18</v>
      </c>
      <c r="C101" s="145">
        <f>'Almoxarifado-Março_2021'!L104</f>
        <v>25</v>
      </c>
      <c r="D101" s="40">
        <f aca="true" t="shared" si="8" ref="D101:D106">_xlfn.IFERROR(ROUND(E101/C101,2),"-")</f>
        <v>2.17</v>
      </c>
      <c r="E101" s="94">
        <f>'Almoxarifado-Março_2021'!N104</f>
        <v>54.24999999999999</v>
      </c>
      <c r="F101" s="155"/>
      <c r="G101" s="161"/>
      <c r="H101" s="40">
        <f aca="true" t="shared" si="9" ref="H101:H106">F101*G101</f>
        <v>0</v>
      </c>
      <c r="I101" s="200">
        <v>7</v>
      </c>
      <c r="J101" s="201">
        <v>2.17</v>
      </c>
      <c r="K101" s="58">
        <f aca="true" t="shared" si="10" ref="K101:K106">I101*J101</f>
        <v>15.19</v>
      </c>
      <c r="L101" s="145">
        <f aca="true" t="shared" si="11" ref="L101:L106">C101+F101-I101</f>
        <v>18</v>
      </c>
      <c r="M101" s="40">
        <f aca="true" t="shared" si="12" ref="M101:M106">_xlfn.IFERROR(ROUND(N101/L101,2),"-")</f>
        <v>2.17</v>
      </c>
      <c r="N101" s="40">
        <f aca="true" t="shared" si="13" ref="N101:N106">E101+H101-K101</f>
        <v>39.059999999999995</v>
      </c>
    </row>
    <row r="102" spans="1:14" ht="14.25">
      <c r="A102" s="38" t="s">
        <v>103</v>
      </c>
      <c r="B102" s="39" t="s">
        <v>72</v>
      </c>
      <c r="C102" s="145">
        <f>'Almoxarifado-Março_2021'!L105</f>
        <v>72</v>
      </c>
      <c r="D102" s="40">
        <f t="shared" si="8"/>
        <v>3.48</v>
      </c>
      <c r="E102" s="94">
        <f>'Almoxarifado-Março_2021'!N105</f>
        <v>250.56</v>
      </c>
      <c r="F102" s="155"/>
      <c r="G102" s="161"/>
      <c r="H102" s="40">
        <f t="shared" si="9"/>
        <v>0</v>
      </c>
      <c r="I102" s="155"/>
      <c r="J102" s="156"/>
      <c r="K102" s="58">
        <f t="shared" si="10"/>
        <v>0</v>
      </c>
      <c r="L102" s="145">
        <f t="shared" si="11"/>
        <v>72</v>
      </c>
      <c r="M102" s="40">
        <f t="shared" si="12"/>
        <v>3.48</v>
      </c>
      <c r="N102" s="40">
        <f t="shared" si="13"/>
        <v>250.56</v>
      </c>
    </row>
    <row r="103" spans="1:14" ht="14.25">
      <c r="A103" s="38" t="s">
        <v>104</v>
      </c>
      <c r="B103" s="39" t="s">
        <v>72</v>
      </c>
      <c r="C103" s="145">
        <f>'Almoxarifado-Março_2021'!L106</f>
        <v>11</v>
      </c>
      <c r="D103" s="40">
        <f t="shared" si="8"/>
        <v>0.96</v>
      </c>
      <c r="E103" s="94">
        <f>'Almoxarifado-Março_2021'!N106</f>
        <v>10.559999999999995</v>
      </c>
      <c r="F103" s="155"/>
      <c r="G103" s="161"/>
      <c r="H103" s="40">
        <f t="shared" si="9"/>
        <v>0</v>
      </c>
      <c r="I103" s="200">
        <v>4</v>
      </c>
      <c r="J103" s="201">
        <v>0.96</v>
      </c>
      <c r="K103" s="58">
        <f t="shared" si="10"/>
        <v>3.84</v>
      </c>
      <c r="L103" s="145">
        <f t="shared" si="11"/>
        <v>7</v>
      </c>
      <c r="M103" s="40">
        <f t="shared" si="12"/>
        <v>0.96</v>
      </c>
      <c r="N103" s="40">
        <f t="shared" si="13"/>
        <v>6.719999999999995</v>
      </c>
    </row>
    <row r="104" spans="1:14" ht="28.5">
      <c r="A104" s="38" t="s">
        <v>105</v>
      </c>
      <c r="B104" s="39" t="s">
        <v>18</v>
      </c>
      <c r="C104" s="145">
        <f>'Almoxarifado-Março_2021'!L107</f>
        <v>4</v>
      </c>
      <c r="D104" s="40">
        <f t="shared" si="8"/>
        <v>16.95</v>
      </c>
      <c r="E104" s="94">
        <f>'Almoxarifado-Março_2021'!N107</f>
        <v>67.8</v>
      </c>
      <c r="F104" s="155"/>
      <c r="G104" s="161"/>
      <c r="H104" s="40">
        <f t="shared" si="9"/>
        <v>0</v>
      </c>
      <c r="I104" s="155"/>
      <c r="J104" s="156"/>
      <c r="K104" s="58">
        <f t="shared" si="10"/>
        <v>0</v>
      </c>
      <c r="L104" s="145">
        <f t="shared" si="11"/>
        <v>4</v>
      </c>
      <c r="M104" s="40">
        <f t="shared" si="12"/>
        <v>16.95</v>
      </c>
      <c r="N104" s="40">
        <f t="shared" si="13"/>
        <v>67.8</v>
      </c>
    </row>
    <row r="105" spans="1:14" ht="28.5">
      <c r="A105" s="38" t="s">
        <v>106</v>
      </c>
      <c r="B105" s="39" t="s">
        <v>18</v>
      </c>
      <c r="C105" s="145">
        <f>'Almoxarifado-Março_2021'!L108</f>
        <v>1</v>
      </c>
      <c r="D105" s="40">
        <f t="shared" si="8"/>
        <v>40.99</v>
      </c>
      <c r="E105" s="94">
        <f>'Almoxarifado-Março_2021'!N108</f>
        <v>40.99</v>
      </c>
      <c r="F105" s="155"/>
      <c r="G105" s="161"/>
      <c r="H105" s="40">
        <f t="shared" si="9"/>
        <v>0</v>
      </c>
      <c r="I105" s="155"/>
      <c r="J105" s="156"/>
      <c r="K105" s="58">
        <f t="shared" si="10"/>
        <v>0</v>
      </c>
      <c r="L105" s="145">
        <f t="shared" si="11"/>
        <v>1</v>
      </c>
      <c r="M105" s="40">
        <f t="shared" si="12"/>
        <v>40.99</v>
      </c>
      <c r="N105" s="40">
        <f t="shared" si="13"/>
        <v>40.99</v>
      </c>
    </row>
    <row r="106" spans="1:14" ht="28.5">
      <c r="A106" s="38" t="s">
        <v>107</v>
      </c>
      <c r="B106" s="39" t="s">
        <v>18</v>
      </c>
      <c r="C106" s="145">
        <f>'Almoxarifado-Março_2021'!L109</f>
        <v>1</v>
      </c>
      <c r="D106" s="40">
        <f t="shared" si="8"/>
        <v>101.87</v>
      </c>
      <c r="E106" s="94">
        <f>'Almoxarifado-Março_2021'!N109</f>
        <v>101.87</v>
      </c>
      <c r="F106" s="155"/>
      <c r="G106" s="161"/>
      <c r="H106" s="40">
        <f t="shared" si="9"/>
        <v>0</v>
      </c>
      <c r="I106" s="155"/>
      <c r="J106" s="156"/>
      <c r="K106" s="58">
        <f t="shared" si="10"/>
        <v>0</v>
      </c>
      <c r="L106" s="145">
        <f t="shared" si="11"/>
        <v>1</v>
      </c>
      <c r="M106" s="40">
        <f t="shared" si="12"/>
        <v>101.87</v>
      </c>
      <c r="N106" s="40">
        <f t="shared" si="13"/>
        <v>101.87</v>
      </c>
    </row>
    <row r="107" spans="1:14" ht="15.75">
      <c r="A107" s="194" t="s">
        <v>108</v>
      </c>
      <c r="B107" s="65"/>
      <c r="C107" s="66"/>
      <c r="D107" s="65"/>
      <c r="E107" s="123">
        <f>SUM(E101:E106)</f>
        <v>526.03</v>
      </c>
      <c r="F107" s="66"/>
      <c r="G107" s="66"/>
      <c r="H107" s="123">
        <f>SUM(H101:H106)</f>
        <v>0</v>
      </c>
      <c r="I107" s="66"/>
      <c r="J107" s="66"/>
      <c r="K107" s="123">
        <f>SUM(K101:K106)</f>
        <v>19.03</v>
      </c>
      <c r="L107" s="66"/>
      <c r="M107" s="66"/>
      <c r="N107" s="123">
        <f>SUM(N101:N106)</f>
        <v>507</v>
      </c>
    </row>
    <row r="108" spans="1:14" ht="1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</row>
    <row r="109" spans="1:14" ht="15.7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</row>
    <row r="110" spans="1:14" ht="15">
      <c r="A110" s="86"/>
      <c r="B110" s="86"/>
      <c r="C110" s="188" t="s">
        <v>5</v>
      </c>
      <c r="D110" s="188"/>
      <c r="E110" s="188"/>
      <c r="F110" s="188" t="s">
        <v>6</v>
      </c>
      <c r="G110" s="188"/>
      <c r="H110" s="188"/>
      <c r="I110" s="188" t="s">
        <v>7</v>
      </c>
      <c r="J110" s="188"/>
      <c r="K110" s="188"/>
      <c r="L110" s="188" t="s">
        <v>8</v>
      </c>
      <c r="M110" s="188"/>
      <c r="N110" s="188"/>
    </row>
    <row r="111" spans="1:14" ht="60">
      <c r="A111" s="189" t="s">
        <v>9</v>
      </c>
      <c r="B111" s="190" t="s">
        <v>10</v>
      </c>
      <c r="C111" s="191" t="s">
        <v>11</v>
      </c>
      <c r="D111" s="192" t="s">
        <v>12</v>
      </c>
      <c r="E111" s="193" t="s">
        <v>13</v>
      </c>
      <c r="F111" s="191" t="s">
        <v>11</v>
      </c>
      <c r="G111" s="192" t="s">
        <v>12</v>
      </c>
      <c r="H111" s="193" t="s">
        <v>13</v>
      </c>
      <c r="I111" s="191" t="s">
        <v>11</v>
      </c>
      <c r="J111" s="192" t="s">
        <v>12</v>
      </c>
      <c r="K111" s="193" t="s">
        <v>13</v>
      </c>
      <c r="L111" s="191" t="s">
        <v>11</v>
      </c>
      <c r="M111" s="192" t="s">
        <v>12</v>
      </c>
      <c r="N111" s="193" t="s">
        <v>13</v>
      </c>
    </row>
    <row r="112" spans="1:14" ht="15" customHeight="1">
      <c r="A112" s="167" t="s">
        <v>109</v>
      </c>
      <c r="B112" s="167"/>
      <c r="C112" s="167"/>
      <c r="D112" s="167"/>
      <c r="E112" s="167"/>
      <c r="F112" s="167"/>
      <c r="G112" s="167"/>
      <c r="H112" s="167"/>
      <c r="I112" s="167"/>
      <c r="J112" s="167"/>
      <c r="K112" s="170">
        <v>5756</v>
      </c>
      <c r="L112" s="171" t="s">
        <v>15</v>
      </c>
      <c r="M112" s="171"/>
      <c r="N112" s="170">
        <v>343</v>
      </c>
    </row>
    <row r="113" spans="1:14" ht="28.5">
      <c r="A113" s="38" t="s">
        <v>110</v>
      </c>
      <c r="B113" s="39" t="s">
        <v>18</v>
      </c>
      <c r="C113" s="145">
        <f>'Almoxarifado-Março_2021'!L118</f>
        <v>0</v>
      </c>
      <c r="D113" s="40" t="str">
        <f aca="true" t="shared" si="14" ref="D113:D120">_xlfn.IFERROR(ROUND(E113/C113,2),"-")</f>
        <v>-</v>
      </c>
      <c r="E113" s="94">
        <f>'Almoxarifado-Março_2021'!N118</f>
        <v>0</v>
      </c>
      <c r="F113" s="155"/>
      <c r="G113" s="161"/>
      <c r="H113" s="40">
        <f aca="true" t="shared" si="15" ref="H113:H120">F113*G113</f>
        <v>0</v>
      </c>
      <c r="I113" s="202"/>
      <c r="J113" s="203"/>
      <c r="K113" s="58">
        <f aca="true" t="shared" si="16" ref="K113:K120">I113*J113</f>
        <v>0</v>
      </c>
      <c r="L113" s="145">
        <f aca="true" t="shared" si="17" ref="L113:L120">C113+F113-I113</f>
        <v>0</v>
      </c>
      <c r="M113" s="40" t="str">
        <f aca="true" t="shared" si="18" ref="M113:M120">_xlfn.IFERROR(ROUND(N113/L113,2),"-")</f>
        <v>-</v>
      </c>
      <c r="N113" s="40">
        <f aca="true" t="shared" si="19" ref="N113:N120">E113+H113-K113</f>
        <v>0</v>
      </c>
    </row>
    <row r="114" spans="1:14" ht="14.25">
      <c r="A114" s="38" t="s">
        <v>111</v>
      </c>
      <c r="B114" s="39" t="s">
        <v>72</v>
      </c>
      <c r="C114" s="145">
        <f>'Almoxarifado-Março_2021'!L119</f>
        <v>5</v>
      </c>
      <c r="D114" s="40">
        <f t="shared" si="14"/>
        <v>21.4</v>
      </c>
      <c r="E114" s="94">
        <f>'Almoxarifado-Março_2021'!N119</f>
        <v>107</v>
      </c>
      <c r="F114" s="155"/>
      <c r="G114" s="161"/>
      <c r="H114" s="40">
        <f t="shared" si="15"/>
        <v>0</v>
      </c>
      <c r="I114" s="204">
        <v>1</v>
      </c>
      <c r="J114" s="205">
        <v>21.4</v>
      </c>
      <c r="K114" s="58">
        <f t="shared" si="16"/>
        <v>21.4</v>
      </c>
      <c r="L114" s="145">
        <f t="shared" si="17"/>
        <v>4</v>
      </c>
      <c r="M114" s="40">
        <f t="shared" si="18"/>
        <v>21.4</v>
      </c>
      <c r="N114" s="40">
        <f t="shared" si="19"/>
        <v>85.6</v>
      </c>
    </row>
    <row r="115" spans="1:14" ht="14.25">
      <c r="A115" s="169" t="s">
        <v>163</v>
      </c>
      <c r="B115" s="39" t="s">
        <v>72</v>
      </c>
      <c r="C115" s="145">
        <f>'Almoxarifado-Março_2021'!L120</f>
        <v>62</v>
      </c>
      <c r="D115" s="40">
        <f t="shared" si="14"/>
        <v>3.2</v>
      </c>
      <c r="E115" s="94">
        <f>'Almoxarifado-Março_2021'!N120</f>
        <v>198.4</v>
      </c>
      <c r="F115" s="155"/>
      <c r="G115" s="161"/>
      <c r="H115" s="40">
        <f t="shared" si="15"/>
        <v>0</v>
      </c>
      <c r="I115" s="204">
        <v>41</v>
      </c>
      <c r="J115" s="205">
        <v>3.2</v>
      </c>
      <c r="K115" s="58">
        <f t="shared" si="16"/>
        <v>131.20000000000002</v>
      </c>
      <c r="L115" s="145">
        <f t="shared" si="17"/>
        <v>21</v>
      </c>
      <c r="M115" s="40">
        <f t="shared" si="18"/>
        <v>3.2</v>
      </c>
      <c r="N115" s="40">
        <f t="shared" si="19"/>
        <v>67.19999999999999</v>
      </c>
    </row>
    <row r="116" spans="1:14" ht="14.25">
      <c r="A116" s="38" t="s">
        <v>112</v>
      </c>
      <c r="B116" s="39" t="s">
        <v>72</v>
      </c>
      <c r="C116" s="145">
        <f>'Almoxarifado-Março_2021'!L121</f>
        <v>0</v>
      </c>
      <c r="D116" s="40" t="str">
        <f t="shared" si="14"/>
        <v>-</v>
      </c>
      <c r="E116" s="94">
        <f>'Almoxarifado-Março_2021'!N121</f>
        <v>0</v>
      </c>
      <c r="F116" s="155"/>
      <c r="G116" s="161"/>
      <c r="H116" s="40">
        <f t="shared" si="15"/>
        <v>0</v>
      </c>
      <c r="I116" s="202"/>
      <c r="J116" s="203"/>
      <c r="K116" s="58">
        <f t="shared" si="16"/>
        <v>0</v>
      </c>
      <c r="L116" s="145">
        <f t="shared" si="17"/>
        <v>0</v>
      </c>
      <c r="M116" s="40" t="str">
        <f t="shared" si="18"/>
        <v>-</v>
      </c>
      <c r="N116" s="40">
        <f t="shared" si="19"/>
        <v>0</v>
      </c>
    </row>
    <row r="117" spans="1:14" ht="14.25">
      <c r="A117" s="38" t="s">
        <v>113</v>
      </c>
      <c r="B117" s="39" t="s">
        <v>72</v>
      </c>
      <c r="C117" s="145">
        <f>'Almoxarifado-Março_2021'!L122</f>
        <v>36</v>
      </c>
      <c r="D117" s="40">
        <f t="shared" si="14"/>
        <v>2.93</v>
      </c>
      <c r="E117" s="94">
        <f>'Almoxarifado-Março_2021'!N122</f>
        <v>105.48</v>
      </c>
      <c r="F117" s="155"/>
      <c r="G117" s="161"/>
      <c r="H117" s="40">
        <f t="shared" si="15"/>
        <v>0</v>
      </c>
      <c r="I117" s="204">
        <v>12</v>
      </c>
      <c r="J117" s="205">
        <v>2.93</v>
      </c>
      <c r="K117" s="58">
        <f t="shared" si="16"/>
        <v>35.160000000000004</v>
      </c>
      <c r="L117" s="145">
        <f t="shared" si="17"/>
        <v>24</v>
      </c>
      <c r="M117" s="40">
        <f t="shared" si="18"/>
        <v>2.93</v>
      </c>
      <c r="N117" s="40">
        <f t="shared" si="19"/>
        <v>70.32</v>
      </c>
    </row>
    <row r="118" spans="1:14" ht="14.25">
      <c r="A118" s="38" t="s">
        <v>114</v>
      </c>
      <c r="B118" s="39" t="s">
        <v>115</v>
      </c>
      <c r="C118" s="145">
        <f>'Almoxarifado-Março_2021'!L123</f>
        <v>1</v>
      </c>
      <c r="D118" s="40">
        <f t="shared" si="14"/>
        <v>12.55</v>
      </c>
      <c r="E118" s="94">
        <f>'Almoxarifado-Março_2021'!N123</f>
        <v>12.55</v>
      </c>
      <c r="F118" s="155"/>
      <c r="G118" s="161"/>
      <c r="H118" s="40">
        <f t="shared" si="15"/>
        <v>0</v>
      </c>
      <c r="I118" s="202"/>
      <c r="J118" s="203"/>
      <c r="K118" s="58">
        <f t="shared" si="16"/>
        <v>0</v>
      </c>
      <c r="L118" s="145">
        <f t="shared" si="17"/>
        <v>1</v>
      </c>
      <c r="M118" s="40">
        <f t="shared" si="18"/>
        <v>12.55</v>
      </c>
      <c r="N118" s="40">
        <f t="shared" si="19"/>
        <v>12.55</v>
      </c>
    </row>
    <row r="119" spans="1:14" ht="14.25">
      <c r="A119" s="38" t="s">
        <v>116</v>
      </c>
      <c r="B119" s="39" t="s">
        <v>115</v>
      </c>
      <c r="C119" s="145">
        <f>'Almoxarifado-Março_2021'!L124</f>
        <v>3</v>
      </c>
      <c r="D119" s="40">
        <f t="shared" si="14"/>
        <v>10.84</v>
      </c>
      <c r="E119" s="94">
        <f>'Almoxarifado-Março_2021'!N124</f>
        <v>32.52</v>
      </c>
      <c r="F119" s="155"/>
      <c r="G119" s="161"/>
      <c r="H119" s="40">
        <f t="shared" si="15"/>
        <v>0</v>
      </c>
      <c r="I119" s="204">
        <v>3</v>
      </c>
      <c r="J119" s="205">
        <v>10.84</v>
      </c>
      <c r="K119" s="58">
        <f t="shared" si="16"/>
        <v>32.519999999999996</v>
      </c>
      <c r="L119" s="145">
        <f t="shared" si="17"/>
        <v>0</v>
      </c>
      <c r="M119" s="40" t="str">
        <f t="shared" si="18"/>
        <v>-</v>
      </c>
      <c r="N119" s="40">
        <f t="shared" si="19"/>
        <v>0</v>
      </c>
    </row>
    <row r="120" spans="1:14" ht="15">
      <c r="A120" s="38" t="s">
        <v>117</v>
      </c>
      <c r="B120" s="39" t="s">
        <v>72</v>
      </c>
      <c r="C120" s="145">
        <f>'Almoxarifado-Março_2021'!L125</f>
        <v>3</v>
      </c>
      <c r="D120" s="40">
        <f t="shared" si="14"/>
        <v>28.9</v>
      </c>
      <c r="E120" s="94">
        <f>'Almoxarifado-Março_2021'!N125</f>
        <v>86.7</v>
      </c>
      <c r="F120" s="155"/>
      <c r="G120" s="161"/>
      <c r="H120" s="40">
        <f t="shared" si="15"/>
        <v>0</v>
      </c>
      <c r="I120" s="202"/>
      <c r="J120" s="203"/>
      <c r="K120" s="58">
        <f t="shared" si="16"/>
        <v>0</v>
      </c>
      <c r="L120" s="145">
        <f t="shared" si="17"/>
        <v>3</v>
      </c>
      <c r="M120" s="40">
        <f t="shared" si="18"/>
        <v>28.9</v>
      </c>
      <c r="N120" s="40">
        <f t="shared" si="19"/>
        <v>86.7</v>
      </c>
    </row>
    <row r="121" spans="1:14" ht="15.75">
      <c r="A121" s="194" t="s">
        <v>118</v>
      </c>
      <c r="B121" s="65"/>
      <c r="C121" s="66"/>
      <c r="D121" s="65"/>
      <c r="E121" s="123">
        <f>SUM(E113:E120)</f>
        <v>542.65</v>
      </c>
      <c r="F121" s="66"/>
      <c r="G121" s="66"/>
      <c r="H121" s="123">
        <f>SUM(H113:H120)</f>
        <v>0</v>
      </c>
      <c r="I121" s="66"/>
      <c r="J121" s="66"/>
      <c r="K121" s="123">
        <f>SUM(K113:K120)</f>
        <v>220.28000000000003</v>
      </c>
      <c r="L121" s="66"/>
      <c r="M121" s="66"/>
      <c r="N121" s="123">
        <f>SUM(N113:N120)</f>
        <v>322.37</v>
      </c>
    </row>
    <row r="122" spans="1:14" ht="1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</row>
    <row r="123" spans="1:14" ht="1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</row>
    <row r="124" spans="1:14" ht="15">
      <c r="A124" s="86"/>
      <c r="B124" s="86"/>
      <c r="C124" s="196" t="s">
        <v>5</v>
      </c>
      <c r="D124" s="196"/>
      <c r="E124" s="196"/>
      <c r="F124" s="196" t="s">
        <v>6</v>
      </c>
      <c r="G124" s="196"/>
      <c r="H124" s="196"/>
      <c r="I124" s="196" t="s">
        <v>7</v>
      </c>
      <c r="J124" s="196"/>
      <c r="K124" s="196"/>
      <c r="L124" s="196" t="s">
        <v>8</v>
      </c>
      <c r="M124" s="196"/>
      <c r="N124" s="196"/>
    </row>
    <row r="125" spans="1:14" ht="30">
      <c r="A125" s="197" t="s">
        <v>9</v>
      </c>
      <c r="B125" s="197" t="s">
        <v>10</v>
      </c>
      <c r="C125" s="198" t="s">
        <v>11</v>
      </c>
      <c r="D125" s="199" t="s">
        <v>12</v>
      </c>
      <c r="E125" s="199" t="s">
        <v>13</v>
      </c>
      <c r="F125" s="198" t="s">
        <v>11</v>
      </c>
      <c r="G125" s="199" t="s">
        <v>12</v>
      </c>
      <c r="H125" s="199" t="s">
        <v>13</v>
      </c>
      <c r="I125" s="198" t="s">
        <v>11</v>
      </c>
      <c r="J125" s="199" t="s">
        <v>12</v>
      </c>
      <c r="K125" s="199" t="s">
        <v>13</v>
      </c>
      <c r="L125" s="198" t="s">
        <v>11</v>
      </c>
      <c r="M125" s="199" t="s">
        <v>12</v>
      </c>
      <c r="N125" s="199" t="s">
        <v>13</v>
      </c>
    </row>
    <row r="126" spans="1:14" ht="15" customHeight="1">
      <c r="A126" s="138" t="s">
        <v>172</v>
      </c>
      <c r="B126" s="138"/>
      <c r="C126" s="138"/>
      <c r="D126" s="138"/>
      <c r="E126" s="138"/>
      <c r="F126" s="138"/>
      <c r="G126" s="138"/>
      <c r="H126" s="138"/>
      <c r="I126" s="138"/>
      <c r="J126" s="138"/>
      <c r="K126" s="141">
        <v>5759</v>
      </c>
      <c r="L126" s="163" t="s">
        <v>15</v>
      </c>
      <c r="M126" s="163"/>
      <c r="N126" s="141">
        <v>343</v>
      </c>
    </row>
    <row r="127" spans="1:14" ht="15">
      <c r="A127" s="87" t="s">
        <v>168</v>
      </c>
      <c r="B127" s="113" t="s">
        <v>18</v>
      </c>
      <c r="C127" s="145">
        <f>'Almoxarifado-Março_2021'!L134</f>
        <v>15</v>
      </c>
      <c r="D127" s="40">
        <f aca="true" t="shared" si="20" ref="D127:D137">_xlfn.IFERROR(ROUND(E127/C127,2),"-")</f>
        <v>2.85</v>
      </c>
      <c r="E127" s="94">
        <f>'Almoxarifado-Março_2021'!N134</f>
        <v>42.75</v>
      </c>
      <c r="F127" s="155"/>
      <c r="G127" s="161"/>
      <c r="H127" s="40">
        <f aca="true" t="shared" si="21" ref="H127:H137">F127*G127</f>
        <v>0</v>
      </c>
      <c r="I127" s="206"/>
      <c r="J127" s="173"/>
      <c r="K127" s="58">
        <f aca="true" t="shared" si="22" ref="K127:K137">I127*J127</f>
        <v>0</v>
      </c>
      <c r="L127" s="145">
        <f aca="true" t="shared" si="23" ref="L127:L137">C127+F127-I127</f>
        <v>15</v>
      </c>
      <c r="M127" s="40">
        <f aca="true" t="shared" si="24" ref="M127:M137">_xlfn.IFERROR(ROUND(N127/L127,2),"-")</f>
        <v>2.85</v>
      </c>
      <c r="N127" s="40">
        <f aca="true" t="shared" si="25" ref="N127:N137">E127+H127-K127</f>
        <v>42.75</v>
      </c>
    </row>
    <row r="128" spans="1:14" ht="14.25">
      <c r="A128" s="38" t="s">
        <v>120</v>
      </c>
      <c r="B128" s="39" t="s">
        <v>121</v>
      </c>
      <c r="C128" s="145">
        <f>'Almoxarifado-Março_2021'!L135</f>
        <v>150</v>
      </c>
      <c r="D128" s="40">
        <f t="shared" si="20"/>
        <v>1.25</v>
      </c>
      <c r="E128" s="94">
        <f>'Almoxarifado-Março_2021'!N135</f>
        <v>187.5</v>
      </c>
      <c r="F128" s="155"/>
      <c r="G128" s="161"/>
      <c r="H128" s="40">
        <f t="shared" si="21"/>
        <v>0</v>
      </c>
      <c r="I128" s="155"/>
      <c r="J128" s="156"/>
      <c r="K128" s="58">
        <f t="shared" si="22"/>
        <v>0</v>
      </c>
      <c r="L128" s="145">
        <f t="shared" si="23"/>
        <v>150</v>
      </c>
      <c r="M128" s="40">
        <f t="shared" si="24"/>
        <v>1.25</v>
      </c>
      <c r="N128" s="40">
        <f t="shared" si="25"/>
        <v>187.5</v>
      </c>
    </row>
    <row r="129" spans="1:14" ht="28.5">
      <c r="A129" s="38" t="s">
        <v>122</v>
      </c>
      <c r="B129" s="39" t="s">
        <v>18</v>
      </c>
      <c r="C129" s="145">
        <f>'Almoxarifado-Março_2021'!L136</f>
        <v>0</v>
      </c>
      <c r="D129" s="40" t="str">
        <f t="shared" si="20"/>
        <v>-</v>
      </c>
      <c r="E129" s="94">
        <f>'Almoxarifado-Março_2021'!N136</f>
        <v>0</v>
      </c>
      <c r="F129" s="155"/>
      <c r="G129" s="161"/>
      <c r="H129" s="40">
        <f t="shared" si="21"/>
        <v>0</v>
      </c>
      <c r="I129" s="155"/>
      <c r="J129" s="156"/>
      <c r="K129" s="58">
        <f t="shared" si="22"/>
        <v>0</v>
      </c>
      <c r="L129" s="145">
        <f t="shared" si="23"/>
        <v>0</v>
      </c>
      <c r="M129" s="40" t="str">
        <f t="shared" si="24"/>
        <v>-</v>
      </c>
      <c r="N129" s="40">
        <f t="shared" si="25"/>
        <v>0</v>
      </c>
    </row>
    <row r="130" spans="1:14" ht="28.5">
      <c r="A130" s="38" t="s">
        <v>123</v>
      </c>
      <c r="B130" s="39" t="s">
        <v>18</v>
      </c>
      <c r="C130" s="145">
        <f>'Almoxarifado-Março_2021'!L137</f>
        <v>1</v>
      </c>
      <c r="D130" s="40">
        <f t="shared" si="20"/>
        <v>70</v>
      </c>
      <c r="E130" s="94">
        <f>'Almoxarifado-Março_2021'!N137</f>
        <v>70</v>
      </c>
      <c r="F130" s="155"/>
      <c r="G130" s="161"/>
      <c r="H130" s="40">
        <f t="shared" si="21"/>
        <v>0</v>
      </c>
      <c r="I130" s="155"/>
      <c r="J130" s="156"/>
      <c r="K130" s="58">
        <f t="shared" si="22"/>
        <v>0</v>
      </c>
      <c r="L130" s="145">
        <f t="shared" si="23"/>
        <v>1</v>
      </c>
      <c r="M130" s="40">
        <f t="shared" si="24"/>
        <v>70</v>
      </c>
      <c r="N130" s="40">
        <f t="shared" si="25"/>
        <v>70</v>
      </c>
    </row>
    <row r="131" spans="1:14" ht="28.5">
      <c r="A131" s="38" t="s">
        <v>124</v>
      </c>
      <c r="B131" s="39" t="s">
        <v>18</v>
      </c>
      <c r="C131" s="145">
        <f>'Almoxarifado-Março_2021'!L138</f>
        <v>16</v>
      </c>
      <c r="D131" s="40">
        <f t="shared" si="20"/>
        <v>2.95</v>
      </c>
      <c r="E131" s="94">
        <f>'Almoxarifado-Março_2021'!N138</f>
        <v>47.2</v>
      </c>
      <c r="F131" s="155"/>
      <c r="G131" s="161"/>
      <c r="H131" s="40">
        <f t="shared" si="21"/>
        <v>0</v>
      </c>
      <c r="I131" s="200">
        <v>12</v>
      </c>
      <c r="J131" s="201">
        <v>2.95</v>
      </c>
      <c r="K131" s="58">
        <f t="shared" si="22"/>
        <v>35.400000000000006</v>
      </c>
      <c r="L131" s="145">
        <f t="shared" si="23"/>
        <v>4</v>
      </c>
      <c r="M131" s="40">
        <f t="shared" si="24"/>
        <v>2.95</v>
      </c>
      <c r="N131" s="40">
        <f t="shared" si="25"/>
        <v>11.799999999999997</v>
      </c>
    </row>
    <row r="132" spans="1:14" ht="28.5">
      <c r="A132" s="38" t="s">
        <v>125</v>
      </c>
      <c r="B132" s="39" t="s">
        <v>18</v>
      </c>
      <c r="C132" s="145">
        <f>'Almoxarifado-Março_2021'!L139</f>
        <v>16</v>
      </c>
      <c r="D132" s="40">
        <f t="shared" si="20"/>
        <v>1.75</v>
      </c>
      <c r="E132" s="94">
        <f>'Almoxarifado-Março_2021'!N139</f>
        <v>28</v>
      </c>
      <c r="F132" s="155"/>
      <c r="G132" s="161"/>
      <c r="H132" s="40">
        <f t="shared" si="21"/>
        <v>0</v>
      </c>
      <c r="I132" s="155"/>
      <c r="J132" s="156"/>
      <c r="K132" s="58">
        <f t="shared" si="22"/>
        <v>0</v>
      </c>
      <c r="L132" s="145">
        <f t="shared" si="23"/>
        <v>16</v>
      </c>
      <c r="M132" s="40">
        <f t="shared" si="24"/>
        <v>1.75</v>
      </c>
      <c r="N132" s="40">
        <f t="shared" si="25"/>
        <v>28</v>
      </c>
    </row>
    <row r="133" spans="1:14" ht="28.5">
      <c r="A133" s="38" t="s">
        <v>126</v>
      </c>
      <c r="B133" s="39" t="s">
        <v>18</v>
      </c>
      <c r="C133" s="145">
        <f>'Almoxarifado-Março_2021'!L140</f>
        <v>1</v>
      </c>
      <c r="D133" s="40">
        <f t="shared" si="20"/>
        <v>24.5</v>
      </c>
      <c r="E133" s="94">
        <f>'Almoxarifado-Março_2021'!N140</f>
        <v>24.5</v>
      </c>
      <c r="F133" s="155"/>
      <c r="G133" s="161"/>
      <c r="H133" s="40">
        <f t="shared" si="21"/>
        <v>0</v>
      </c>
      <c r="I133" s="155"/>
      <c r="J133" s="156"/>
      <c r="K133" s="58">
        <f t="shared" si="22"/>
        <v>0</v>
      </c>
      <c r="L133" s="145">
        <f t="shared" si="23"/>
        <v>1</v>
      </c>
      <c r="M133" s="40">
        <f t="shared" si="24"/>
        <v>24.5</v>
      </c>
      <c r="N133" s="40">
        <f t="shared" si="25"/>
        <v>24.5</v>
      </c>
    </row>
    <row r="134" spans="1:14" ht="28.5">
      <c r="A134" s="38" t="s">
        <v>127</v>
      </c>
      <c r="B134" s="39" t="s">
        <v>18</v>
      </c>
      <c r="C134" s="145">
        <f>'Almoxarifado-Março_2021'!L141</f>
        <v>1</v>
      </c>
      <c r="D134" s="40">
        <f t="shared" si="20"/>
        <v>22.99</v>
      </c>
      <c r="E134" s="94">
        <f>'Almoxarifado-Março_2021'!N141</f>
        <v>22.99</v>
      </c>
      <c r="F134" s="155"/>
      <c r="G134" s="161"/>
      <c r="H134" s="40">
        <f t="shared" si="21"/>
        <v>0</v>
      </c>
      <c r="I134" s="155"/>
      <c r="J134" s="156"/>
      <c r="K134" s="58">
        <f t="shared" si="22"/>
        <v>0</v>
      </c>
      <c r="L134" s="145">
        <f t="shared" si="23"/>
        <v>1</v>
      </c>
      <c r="M134" s="40">
        <f t="shared" si="24"/>
        <v>22.99</v>
      </c>
      <c r="N134" s="40">
        <f t="shared" si="25"/>
        <v>22.99</v>
      </c>
    </row>
    <row r="135" spans="1:14" ht="15">
      <c r="A135" s="38" t="s">
        <v>128</v>
      </c>
      <c r="B135" s="39" t="s">
        <v>72</v>
      </c>
      <c r="C135" s="145">
        <f>'Almoxarifado-Março_2021'!L142</f>
        <v>14</v>
      </c>
      <c r="D135" s="40">
        <f t="shared" si="20"/>
        <v>2.85</v>
      </c>
      <c r="E135" s="94">
        <f>'Almoxarifado-Março_2021'!N142</f>
        <v>39.9</v>
      </c>
      <c r="F135" s="155"/>
      <c r="G135" s="161"/>
      <c r="H135" s="40">
        <f t="shared" si="21"/>
        <v>0</v>
      </c>
      <c r="I135" s="155"/>
      <c r="J135" s="156"/>
      <c r="K135" s="58">
        <f t="shared" si="22"/>
        <v>0</v>
      </c>
      <c r="L135" s="145">
        <f t="shared" si="23"/>
        <v>14</v>
      </c>
      <c r="M135" s="40">
        <f t="shared" si="24"/>
        <v>2.85</v>
      </c>
      <c r="N135" s="40">
        <f t="shared" si="25"/>
        <v>39.9</v>
      </c>
    </row>
    <row r="136" spans="1:14" ht="15">
      <c r="A136" s="38" t="s">
        <v>129</v>
      </c>
      <c r="B136" s="39" t="s">
        <v>18</v>
      </c>
      <c r="C136" s="145">
        <f>'Almoxarifado-Março_2021'!L143</f>
        <v>1</v>
      </c>
      <c r="D136" s="40">
        <f t="shared" si="20"/>
        <v>178</v>
      </c>
      <c r="E136" s="94">
        <f>'Almoxarifado-Março_2021'!N143</f>
        <v>178</v>
      </c>
      <c r="F136" s="155"/>
      <c r="G136" s="161"/>
      <c r="H136" s="40">
        <f t="shared" si="21"/>
        <v>0</v>
      </c>
      <c r="I136" s="155"/>
      <c r="J136" s="156"/>
      <c r="K136" s="58">
        <f t="shared" si="22"/>
        <v>0</v>
      </c>
      <c r="L136" s="145">
        <f t="shared" si="23"/>
        <v>1</v>
      </c>
      <c r="M136" s="40">
        <f t="shared" si="24"/>
        <v>178</v>
      </c>
      <c r="N136" s="40">
        <f t="shared" si="25"/>
        <v>178</v>
      </c>
    </row>
    <row r="137" spans="1:14" ht="15">
      <c r="A137" s="38" t="s">
        <v>130</v>
      </c>
      <c r="B137" s="39" t="s">
        <v>72</v>
      </c>
      <c r="C137" s="145">
        <f>'Almoxarifado-Março_2021'!L144</f>
        <v>10</v>
      </c>
      <c r="D137" s="40">
        <f t="shared" si="20"/>
        <v>2.2</v>
      </c>
      <c r="E137" s="94">
        <f>'Almoxarifado-Março_2021'!N144</f>
        <v>22</v>
      </c>
      <c r="F137" s="155"/>
      <c r="G137" s="161"/>
      <c r="H137" s="40">
        <f t="shared" si="21"/>
        <v>0</v>
      </c>
      <c r="I137" s="155"/>
      <c r="J137" s="156"/>
      <c r="K137" s="58">
        <f t="shared" si="22"/>
        <v>0</v>
      </c>
      <c r="L137" s="145">
        <f t="shared" si="23"/>
        <v>10</v>
      </c>
      <c r="M137" s="40">
        <f t="shared" si="24"/>
        <v>2.2</v>
      </c>
      <c r="N137" s="40">
        <f t="shared" si="25"/>
        <v>22</v>
      </c>
    </row>
    <row r="138" spans="1:14" ht="15.75">
      <c r="A138" s="194" t="s">
        <v>131</v>
      </c>
      <c r="B138" s="65"/>
      <c r="C138" s="86"/>
      <c r="D138" s="65"/>
      <c r="E138" s="123">
        <f>SUM(E127:E137)</f>
        <v>662.8399999999999</v>
      </c>
      <c r="F138" s="66"/>
      <c r="G138" s="66"/>
      <c r="H138" s="123">
        <f>SUM(H127:H137)</f>
        <v>0</v>
      </c>
      <c r="I138" s="66"/>
      <c r="J138" s="66"/>
      <c r="K138" s="123">
        <f>SUM(K127:K137)</f>
        <v>35.400000000000006</v>
      </c>
      <c r="L138" s="66"/>
      <c r="M138" s="66"/>
      <c r="N138" s="123">
        <f>SUM(N127:N137)</f>
        <v>627.44</v>
      </c>
    </row>
    <row r="139" spans="1:14" ht="15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</row>
    <row r="140" spans="1:14" ht="15.75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</row>
    <row r="141" spans="1:14" ht="15">
      <c r="A141" s="86"/>
      <c r="B141" s="86"/>
      <c r="C141" s="188" t="s">
        <v>5</v>
      </c>
      <c r="D141" s="188"/>
      <c r="E141" s="188"/>
      <c r="F141" s="188" t="s">
        <v>6</v>
      </c>
      <c r="G141" s="188"/>
      <c r="H141" s="188"/>
      <c r="I141" s="188" t="s">
        <v>7</v>
      </c>
      <c r="J141" s="188"/>
      <c r="K141" s="188"/>
      <c r="L141" s="188" t="s">
        <v>8</v>
      </c>
      <c r="M141" s="188"/>
      <c r="N141" s="188"/>
    </row>
    <row r="142" spans="1:14" ht="30.75">
      <c r="A142" s="189" t="s">
        <v>9</v>
      </c>
      <c r="B142" s="190" t="s">
        <v>10</v>
      </c>
      <c r="C142" s="191" t="s">
        <v>11</v>
      </c>
      <c r="D142" s="192" t="s">
        <v>12</v>
      </c>
      <c r="E142" s="193" t="s">
        <v>13</v>
      </c>
      <c r="F142" s="191" t="s">
        <v>11</v>
      </c>
      <c r="G142" s="192" t="s">
        <v>12</v>
      </c>
      <c r="H142" s="193" t="s">
        <v>13</v>
      </c>
      <c r="I142" s="191" t="s">
        <v>11</v>
      </c>
      <c r="J142" s="192" t="s">
        <v>12</v>
      </c>
      <c r="K142" s="193" t="s">
        <v>13</v>
      </c>
      <c r="L142" s="191" t="s">
        <v>11</v>
      </c>
      <c r="M142" s="192" t="s">
        <v>12</v>
      </c>
      <c r="N142" s="193" t="s">
        <v>13</v>
      </c>
    </row>
    <row r="143" spans="1:14" ht="15" customHeight="1">
      <c r="A143" s="167" t="s">
        <v>132</v>
      </c>
      <c r="B143" s="167"/>
      <c r="C143" s="167"/>
      <c r="D143" s="167"/>
      <c r="E143" s="167"/>
      <c r="F143" s="167"/>
      <c r="G143" s="167"/>
      <c r="H143" s="167"/>
      <c r="I143" s="167"/>
      <c r="J143" s="167"/>
      <c r="K143" s="170">
        <v>5755</v>
      </c>
      <c r="L143" s="171" t="s">
        <v>15</v>
      </c>
      <c r="M143" s="171"/>
      <c r="N143" s="170">
        <v>343</v>
      </c>
    </row>
    <row r="144" spans="1:14" ht="28.5">
      <c r="A144" s="38" t="s">
        <v>169</v>
      </c>
      <c r="B144" s="39" t="s">
        <v>18</v>
      </c>
      <c r="C144" s="145">
        <f>'Almoxarifado-Março_2021'!L153</f>
        <v>0</v>
      </c>
      <c r="D144" s="40" t="str">
        <f>_xlfn.IFERROR(ROUND(E144/C144,2),"-")</f>
        <v>-</v>
      </c>
      <c r="E144" s="94">
        <f>'Almoxarifado-Março_2021'!N153</f>
        <v>0</v>
      </c>
      <c r="F144" s="155"/>
      <c r="G144" s="161"/>
      <c r="H144" s="40">
        <f>F144*G144</f>
        <v>0</v>
      </c>
      <c r="I144" s="155"/>
      <c r="J144" s="156"/>
      <c r="K144" s="58">
        <f>I144*J144</f>
        <v>0</v>
      </c>
      <c r="L144" s="145">
        <f>C144+F144-I144</f>
        <v>0</v>
      </c>
      <c r="M144" s="40" t="str">
        <f>_xlfn.IFERROR(ROUND(N144/L144,2),"-")</f>
        <v>-</v>
      </c>
      <c r="N144" s="40">
        <f>E144+H144-K144</f>
        <v>0</v>
      </c>
    </row>
    <row r="145" spans="1:14" ht="28.5">
      <c r="A145" s="38" t="s">
        <v>134</v>
      </c>
      <c r="B145" s="39" t="s">
        <v>18</v>
      </c>
      <c r="C145" s="145">
        <f>'Almoxarifado-Março_2021'!L154</f>
        <v>0</v>
      </c>
      <c r="D145" s="40" t="str">
        <f>_xlfn.IFERROR(ROUND(E145/C145,2),"-")</f>
        <v>-</v>
      </c>
      <c r="E145" s="94">
        <f>'Almoxarifado-Março_2021'!N154</f>
        <v>0</v>
      </c>
      <c r="F145" s="155"/>
      <c r="G145" s="161"/>
      <c r="H145" s="40">
        <f>F145*G145</f>
        <v>0</v>
      </c>
      <c r="I145" s="155"/>
      <c r="J145" s="156"/>
      <c r="K145" s="58">
        <f>I145*J145</f>
        <v>0</v>
      </c>
      <c r="L145" s="145">
        <f>C145+F145-I145</f>
        <v>0</v>
      </c>
      <c r="M145" s="40" t="str">
        <f>_xlfn.IFERROR(ROUND(N145/L145,2),"-")</f>
        <v>-</v>
      </c>
      <c r="N145" s="40">
        <f>E145+H145-K145</f>
        <v>0</v>
      </c>
    </row>
    <row r="146" spans="1:14" ht="28.5">
      <c r="A146" s="38" t="s">
        <v>135</v>
      </c>
      <c r="B146" s="39" t="s">
        <v>18</v>
      </c>
      <c r="C146" s="145">
        <f>'Almoxarifado-Março_2021'!L155</f>
        <v>0</v>
      </c>
      <c r="D146" s="40" t="str">
        <f>_xlfn.IFERROR(ROUND(E146/C146,2),"-")</f>
        <v>-</v>
      </c>
      <c r="E146" s="94">
        <f>'Almoxarifado-Março_2021'!N155</f>
        <v>0</v>
      </c>
      <c r="F146" s="155"/>
      <c r="G146" s="161"/>
      <c r="H146" s="40">
        <f>F146*G146</f>
        <v>0</v>
      </c>
      <c r="I146" s="155"/>
      <c r="J146" s="156"/>
      <c r="K146" s="58">
        <f>I146*J146</f>
        <v>0</v>
      </c>
      <c r="L146" s="145">
        <f>C146+F146-I146</f>
        <v>0</v>
      </c>
      <c r="M146" s="40" t="str">
        <f>_xlfn.IFERROR(ROUND(N146/L146,2),"-")</f>
        <v>-</v>
      </c>
      <c r="N146" s="40">
        <f>E146+H146-K146</f>
        <v>0</v>
      </c>
    </row>
    <row r="147" spans="1:14" ht="15">
      <c r="A147" s="194" t="s">
        <v>136</v>
      </c>
      <c r="B147" s="65"/>
      <c r="C147" s="86"/>
      <c r="D147" s="65"/>
      <c r="E147" s="123">
        <f>SUM(E144:E146)</f>
        <v>0</v>
      </c>
      <c r="F147" s="66"/>
      <c r="G147" s="66"/>
      <c r="H147" s="123">
        <f>SUM(H144:H146)</f>
        <v>0</v>
      </c>
      <c r="I147" s="66"/>
      <c r="J147" s="66"/>
      <c r="K147" s="123">
        <f>SUM(K144:K146)</f>
        <v>0</v>
      </c>
      <c r="L147" s="66"/>
      <c r="M147" s="66"/>
      <c r="N147" s="123">
        <f>SUM(N144:N146)</f>
        <v>0</v>
      </c>
    </row>
    <row r="148" spans="1:14" ht="15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</row>
    <row r="149" spans="1:14" ht="15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</row>
    <row r="150" spans="1:14" ht="15">
      <c r="A150" s="86"/>
      <c r="B150" s="86"/>
      <c r="C150" s="188" t="s">
        <v>5</v>
      </c>
      <c r="D150" s="188"/>
      <c r="E150" s="188"/>
      <c r="F150" s="188" t="s">
        <v>6</v>
      </c>
      <c r="G150" s="188"/>
      <c r="H150" s="188"/>
      <c r="I150" s="188" t="s">
        <v>7</v>
      </c>
      <c r="J150" s="188"/>
      <c r="K150" s="188"/>
      <c r="L150" s="188" t="s">
        <v>8</v>
      </c>
      <c r="M150" s="188"/>
      <c r="N150" s="188"/>
    </row>
    <row r="151" spans="1:14" ht="60">
      <c r="A151" s="189" t="s">
        <v>9</v>
      </c>
      <c r="B151" s="190" t="s">
        <v>10</v>
      </c>
      <c r="C151" s="191" t="s">
        <v>11</v>
      </c>
      <c r="D151" s="192" t="s">
        <v>12</v>
      </c>
      <c r="E151" s="193" t="s">
        <v>13</v>
      </c>
      <c r="F151" s="191" t="s">
        <v>11</v>
      </c>
      <c r="G151" s="192" t="s">
        <v>12</v>
      </c>
      <c r="H151" s="193" t="s">
        <v>13</v>
      </c>
      <c r="I151" s="191" t="s">
        <v>11</v>
      </c>
      <c r="J151" s="192" t="s">
        <v>12</v>
      </c>
      <c r="K151" s="193" t="s">
        <v>13</v>
      </c>
      <c r="L151" s="191" t="s">
        <v>11</v>
      </c>
      <c r="M151" s="192" t="s">
        <v>12</v>
      </c>
      <c r="N151" s="193" t="s">
        <v>13</v>
      </c>
    </row>
    <row r="152" spans="1:14" ht="15" customHeight="1">
      <c r="A152" s="167" t="s">
        <v>137</v>
      </c>
      <c r="B152" s="167"/>
      <c r="C152" s="167"/>
      <c r="D152" s="167"/>
      <c r="E152" s="167"/>
      <c r="F152" s="167"/>
      <c r="G152" s="167"/>
      <c r="H152" s="167"/>
      <c r="I152" s="167"/>
      <c r="J152" s="167"/>
      <c r="K152" s="170">
        <v>5766</v>
      </c>
      <c r="L152" s="171" t="s">
        <v>15</v>
      </c>
      <c r="M152" s="171"/>
      <c r="N152" s="170">
        <v>343</v>
      </c>
    </row>
    <row r="153" spans="1:14" ht="28.5">
      <c r="A153" s="38" t="s">
        <v>138</v>
      </c>
      <c r="B153" s="39" t="s">
        <v>18</v>
      </c>
      <c r="C153" s="145">
        <f>'Almoxarifado-Março_2021'!L164</f>
        <v>0</v>
      </c>
      <c r="D153" s="40" t="str">
        <f>_xlfn.IFERROR(ROUND(E153/C153,2),"-")</f>
        <v>-</v>
      </c>
      <c r="E153" s="94">
        <f>'Almoxarifado-Março_2021'!N164</f>
        <v>0</v>
      </c>
      <c r="F153" s="155"/>
      <c r="G153" s="161"/>
      <c r="H153" s="40">
        <f>F153*G153</f>
        <v>0</v>
      </c>
      <c r="I153" s="155"/>
      <c r="J153" s="156"/>
      <c r="K153" s="58">
        <f>I153*J153</f>
        <v>0</v>
      </c>
      <c r="L153" s="145">
        <f>C153+F153-I153</f>
        <v>0</v>
      </c>
      <c r="M153" s="40" t="str">
        <f>_xlfn.IFERROR(ROUND(N153/L153,2),"-")</f>
        <v>-</v>
      </c>
      <c r="N153" s="40">
        <f>E153+H153-K153</f>
        <v>0</v>
      </c>
    </row>
    <row r="154" spans="1:14" ht="28.5">
      <c r="A154" s="38" t="s">
        <v>139</v>
      </c>
      <c r="B154" s="39" t="s">
        <v>18</v>
      </c>
      <c r="C154" s="145">
        <f>'Almoxarifado-Março_2021'!L165</f>
        <v>0</v>
      </c>
      <c r="D154" s="40" t="str">
        <f>_xlfn.IFERROR(ROUND(E154/C154,2),"-")</f>
        <v>-</v>
      </c>
      <c r="E154" s="94">
        <f>'Almoxarifado-Março_2021'!N165</f>
        <v>0</v>
      </c>
      <c r="F154" s="155"/>
      <c r="G154" s="161"/>
      <c r="H154" s="40">
        <f>F154*G154</f>
        <v>0</v>
      </c>
      <c r="I154" s="155"/>
      <c r="J154" s="156"/>
      <c r="K154" s="58">
        <f>I154*J154</f>
        <v>0</v>
      </c>
      <c r="L154" s="145">
        <f>C154+F154-I154</f>
        <v>0</v>
      </c>
      <c r="M154" s="40" t="str">
        <f>_xlfn.IFERROR(ROUND(N154/L154,2),"-")</f>
        <v>-</v>
      </c>
      <c r="N154" s="40">
        <f>E154+H154-K154</f>
        <v>0</v>
      </c>
    </row>
    <row r="155" spans="1:14" ht="28.5">
      <c r="A155" s="38" t="s">
        <v>140</v>
      </c>
      <c r="B155" s="39" t="s">
        <v>18</v>
      </c>
      <c r="C155" s="145">
        <f>'Almoxarifado-Março_2021'!L166</f>
        <v>0</v>
      </c>
      <c r="D155" s="40" t="str">
        <f>_xlfn.IFERROR(ROUND(E155/C155,2),"-")</f>
        <v>-</v>
      </c>
      <c r="E155" s="94">
        <f>'Almoxarifado-Março_2021'!N166</f>
        <v>0</v>
      </c>
      <c r="F155" s="155"/>
      <c r="G155" s="161"/>
      <c r="H155" s="40">
        <f>F155*G155</f>
        <v>0</v>
      </c>
      <c r="I155" s="155"/>
      <c r="J155" s="156"/>
      <c r="K155" s="58">
        <f>I155*J155</f>
        <v>0</v>
      </c>
      <c r="L155" s="145">
        <f>C155+F155-I155</f>
        <v>0</v>
      </c>
      <c r="M155" s="40" t="str">
        <f>_xlfn.IFERROR(ROUND(N155/L155,2),"-")</f>
        <v>-</v>
      </c>
      <c r="N155" s="40">
        <f>E155+H155-K155</f>
        <v>0</v>
      </c>
    </row>
    <row r="156" spans="1:14" ht="15">
      <c r="A156" s="194" t="s">
        <v>141</v>
      </c>
      <c r="B156" s="65"/>
      <c r="C156" s="86"/>
      <c r="D156" s="65"/>
      <c r="E156" s="123">
        <f>SUM(E153:E155)</f>
        <v>0</v>
      </c>
      <c r="F156" s="66"/>
      <c r="G156" s="66"/>
      <c r="H156" s="123">
        <f>SUM(H153:H155)</f>
        <v>0</v>
      </c>
      <c r="I156" s="66"/>
      <c r="J156" s="66"/>
      <c r="K156" s="123">
        <f>SUM(K153:K155)</f>
        <v>0</v>
      </c>
      <c r="L156" s="66"/>
      <c r="M156" s="66"/>
      <c r="N156" s="123">
        <f>SUM(N153:N155)</f>
        <v>0</v>
      </c>
    </row>
    <row r="157" spans="1:14" ht="15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</row>
    <row r="158" spans="1:14" ht="15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</row>
    <row r="159" spans="1:14" ht="15">
      <c r="A159" s="86"/>
      <c r="B159" s="86"/>
      <c r="C159" s="188" t="s">
        <v>5</v>
      </c>
      <c r="D159" s="188"/>
      <c r="E159" s="188"/>
      <c r="F159" s="188" t="s">
        <v>6</v>
      </c>
      <c r="G159" s="188"/>
      <c r="H159" s="188"/>
      <c r="I159" s="188" t="s">
        <v>7</v>
      </c>
      <c r="J159" s="188"/>
      <c r="K159" s="188"/>
      <c r="L159" s="188" t="s">
        <v>8</v>
      </c>
      <c r="M159" s="188"/>
      <c r="N159" s="188"/>
    </row>
    <row r="160" spans="1:14" ht="30.75">
      <c r="A160" s="189" t="s">
        <v>9</v>
      </c>
      <c r="B160" s="190" t="s">
        <v>10</v>
      </c>
      <c r="C160" s="191" t="s">
        <v>11</v>
      </c>
      <c r="D160" s="192" t="s">
        <v>12</v>
      </c>
      <c r="E160" s="193" t="s">
        <v>13</v>
      </c>
      <c r="F160" s="191" t="s">
        <v>11</v>
      </c>
      <c r="G160" s="192" t="s">
        <v>12</v>
      </c>
      <c r="H160" s="193" t="s">
        <v>13</v>
      </c>
      <c r="I160" s="191" t="s">
        <v>11</v>
      </c>
      <c r="J160" s="192" t="s">
        <v>12</v>
      </c>
      <c r="K160" s="193" t="s">
        <v>13</v>
      </c>
      <c r="L160" s="191" t="s">
        <v>11</v>
      </c>
      <c r="M160" s="192" t="s">
        <v>12</v>
      </c>
      <c r="N160" s="193" t="s">
        <v>13</v>
      </c>
    </row>
    <row r="161" spans="1:14" ht="15" customHeight="1">
      <c r="A161" s="167" t="s">
        <v>142</v>
      </c>
      <c r="B161" s="167"/>
      <c r="C161" s="167"/>
      <c r="D161" s="167"/>
      <c r="E161" s="167"/>
      <c r="F161" s="167"/>
      <c r="G161" s="167"/>
      <c r="H161" s="167"/>
      <c r="I161" s="167"/>
      <c r="J161" s="167"/>
      <c r="K161" s="170">
        <v>5766</v>
      </c>
      <c r="L161" s="171" t="s">
        <v>15</v>
      </c>
      <c r="M161" s="171"/>
      <c r="N161" s="170">
        <v>343</v>
      </c>
    </row>
    <row r="162" spans="1:14" ht="28.5">
      <c r="A162" s="38" t="s">
        <v>143</v>
      </c>
      <c r="B162" s="39" t="s">
        <v>18</v>
      </c>
      <c r="C162" s="145">
        <f>'Almoxarifado-Março_2021'!L175</f>
        <v>37</v>
      </c>
      <c r="D162" s="40">
        <f>_xlfn.IFERROR(ROUND(E162/C162,2),"-")</f>
        <v>18.25</v>
      </c>
      <c r="E162" s="94">
        <f>'Almoxarifado-Março_2021'!N175</f>
        <v>675.25</v>
      </c>
      <c r="F162" s="155"/>
      <c r="G162" s="161"/>
      <c r="H162" s="40">
        <f>F162*G162</f>
        <v>0</v>
      </c>
      <c r="I162" s="155"/>
      <c r="J162" s="156"/>
      <c r="K162" s="58">
        <f>I162*J162</f>
        <v>0</v>
      </c>
      <c r="L162" s="145">
        <f>C162+F162-I162</f>
        <v>37</v>
      </c>
      <c r="M162" s="40">
        <f>_xlfn.IFERROR(ROUND(N162/L162,2),"-")</f>
        <v>18.25</v>
      </c>
      <c r="N162" s="40">
        <f>E162+H162-K162</f>
        <v>675.25</v>
      </c>
    </row>
    <row r="163" spans="1:14" ht="28.5">
      <c r="A163" s="38" t="s">
        <v>144</v>
      </c>
      <c r="B163" s="39" t="s">
        <v>18</v>
      </c>
      <c r="C163" s="145">
        <f>'Almoxarifado-Março_2021'!L176</f>
        <v>62</v>
      </c>
      <c r="D163" s="40">
        <f>_xlfn.IFERROR(ROUND(E163/C163,2),"-")</f>
        <v>18.25</v>
      </c>
      <c r="E163" s="94">
        <f>'Almoxarifado-Março_2021'!N176</f>
        <v>1131.5</v>
      </c>
      <c r="F163" s="155"/>
      <c r="G163" s="161"/>
      <c r="H163" s="40">
        <f>F163*G163</f>
        <v>0</v>
      </c>
      <c r="I163" s="155"/>
      <c r="J163" s="156"/>
      <c r="K163" s="58">
        <f>I163*J163</f>
        <v>0</v>
      </c>
      <c r="L163" s="145">
        <f>C163+F163-I163</f>
        <v>62</v>
      </c>
      <c r="M163" s="40">
        <f>_xlfn.IFERROR(ROUND(N163/L163,2),"-")</f>
        <v>18.25</v>
      </c>
      <c r="N163" s="40">
        <f>E163+H163-K163</f>
        <v>1131.5</v>
      </c>
    </row>
    <row r="164" spans="1:14" ht="28.5">
      <c r="A164" s="38" t="s">
        <v>145</v>
      </c>
      <c r="B164" s="39" t="s">
        <v>18</v>
      </c>
      <c r="C164" s="145">
        <f>'Almoxarifado-Março_2021'!L177</f>
        <v>47</v>
      </c>
      <c r="D164" s="40">
        <f>_xlfn.IFERROR(ROUND(E164/C164,2),"-")</f>
        <v>18.25</v>
      </c>
      <c r="E164" s="94">
        <f>'Almoxarifado-Março_2021'!N177</f>
        <v>857.75</v>
      </c>
      <c r="F164" s="155"/>
      <c r="G164" s="161"/>
      <c r="H164" s="40">
        <f>F164*G164</f>
        <v>0</v>
      </c>
      <c r="I164" s="155"/>
      <c r="J164" s="156"/>
      <c r="K164" s="58">
        <f>I164*J164</f>
        <v>0</v>
      </c>
      <c r="L164" s="145">
        <f>C164+F164-I164</f>
        <v>47</v>
      </c>
      <c r="M164" s="40">
        <f>_xlfn.IFERROR(ROUND(N164/L164,2),"-")</f>
        <v>18.25</v>
      </c>
      <c r="N164" s="40">
        <f>E164+H164-K164</f>
        <v>857.75</v>
      </c>
    </row>
    <row r="165" spans="1:14" ht="28.5">
      <c r="A165" s="38" t="s">
        <v>146</v>
      </c>
      <c r="B165" s="39" t="s">
        <v>18</v>
      </c>
      <c r="C165" s="145">
        <f>'Almoxarifado-Março_2021'!L178</f>
        <v>47</v>
      </c>
      <c r="D165" s="40">
        <f>_xlfn.IFERROR(ROUND(E165/C165,2),"-")</f>
        <v>18.25</v>
      </c>
      <c r="E165" s="94">
        <f>'Almoxarifado-Março_2021'!N178</f>
        <v>857.75</v>
      </c>
      <c r="F165" s="155"/>
      <c r="G165" s="161"/>
      <c r="H165" s="40">
        <f>F165*G165</f>
        <v>0</v>
      </c>
      <c r="I165" s="155"/>
      <c r="J165" s="156"/>
      <c r="K165" s="58">
        <f>I165*J165</f>
        <v>0</v>
      </c>
      <c r="L165" s="145">
        <f>C165+F165-I165</f>
        <v>47</v>
      </c>
      <c r="M165" s="40">
        <f>_xlfn.IFERROR(ROUND(N165/L165,2),"-")</f>
        <v>18.25</v>
      </c>
      <c r="N165" s="40">
        <f>E165+H165-K165</f>
        <v>857.75</v>
      </c>
    </row>
    <row r="166" spans="1:14" ht="28.5">
      <c r="A166" s="38" t="s">
        <v>147</v>
      </c>
      <c r="B166" s="39" t="s">
        <v>18</v>
      </c>
      <c r="C166" s="145">
        <f>'Almoxarifado-Março_2021'!L179</f>
        <v>9</v>
      </c>
      <c r="D166" s="40">
        <f>_xlfn.IFERROR(ROUND(E166/C166,2),"-")</f>
        <v>18.25</v>
      </c>
      <c r="E166" s="94">
        <f>'Almoxarifado-Março_2021'!N179</f>
        <v>164.25</v>
      </c>
      <c r="F166" s="155"/>
      <c r="G166" s="161"/>
      <c r="H166" s="40">
        <f>F166*G166</f>
        <v>0</v>
      </c>
      <c r="I166" s="155"/>
      <c r="J166" s="156"/>
      <c r="K166" s="58">
        <f>I166*J166</f>
        <v>0</v>
      </c>
      <c r="L166" s="145">
        <f>C166+F166-I166</f>
        <v>9</v>
      </c>
      <c r="M166" s="40">
        <f>_xlfn.IFERROR(ROUND(N166/L166,2),"-")</f>
        <v>18.25</v>
      </c>
      <c r="N166" s="40">
        <f>E166+H166-K166</f>
        <v>164.25</v>
      </c>
    </row>
    <row r="167" spans="1:14" ht="15">
      <c r="A167" s="194" t="s">
        <v>148</v>
      </c>
      <c r="B167" s="65"/>
      <c r="C167" s="86"/>
      <c r="D167" s="65"/>
      <c r="E167" s="123">
        <f>SUM(E162:E166)</f>
        <v>3686.5</v>
      </c>
      <c r="F167" s="66"/>
      <c r="G167" s="66"/>
      <c r="H167" s="123">
        <f>SUM(H162:H166)</f>
        <v>0</v>
      </c>
      <c r="I167" s="66"/>
      <c r="J167" s="66"/>
      <c r="K167" s="123">
        <f>SUM(K162:K166)</f>
        <v>0</v>
      </c>
      <c r="L167" s="66"/>
      <c r="M167" s="66"/>
      <c r="N167" s="123">
        <f>SUM(N162:N166)</f>
        <v>3686.5</v>
      </c>
    </row>
    <row r="168" spans="2:14" ht="15">
      <c r="B168" s="1"/>
      <c r="C168" s="4"/>
      <c r="D168" s="1"/>
      <c r="E168" s="4"/>
      <c r="F168" s="4"/>
      <c r="G168" s="69"/>
      <c r="H168" s="70"/>
      <c r="I168" s="68"/>
      <c r="J168" s="69"/>
      <c r="K168" s="69"/>
      <c r="L168" s="66"/>
      <c r="M168" s="69"/>
      <c r="N168" s="69"/>
    </row>
    <row r="169" spans="2:14" ht="15">
      <c r="B169" s="1"/>
      <c r="C169" s="4"/>
      <c r="D169" s="1"/>
      <c r="E169" s="4"/>
      <c r="F169" s="4"/>
      <c r="G169" s="69"/>
      <c r="H169" s="70"/>
      <c r="I169" s="68"/>
      <c r="J169" s="69"/>
      <c r="K169" s="69"/>
      <c r="L169" s="66"/>
      <c r="M169" s="69"/>
      <c r="N169" s="69"/>
    </row>
    <row r="170" spans="1:14" ht="15">
      <c r="A170" s="195" t="s">
        <v>186</v>
      </c>
      <c r="B170" s="195"/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</row>
    <row r="171" spans="2:14" ht="15.75">
      <c r="B171" s="1"/>
      <c r="C171" s="4"/>
      <c r="D171" s="1"/>
      <c r="E171" s="4"/>
      <c r="F171" s="4"/>
      <c r="G171" s="69"/>
      <c r="H171" s="70"/>
      <c r="I171" s="68"/>
      <c r="J171" s="69"/>
      <c r="K171" s="69"/>
      <c r="L171" s="66"/>
      <c r="M171" s="69"/>
      <c r="N171" s="69"/>
    </row>
    <row r="172" spans="1:14" ht="15.75">
      <c r="A172" s="177" t="s">
        <v>187</v>
      </c>
      <c r="B172" s="76"/>
      <c r="C172" s="66"/>
      <c r="D172" s="65"/>
      <c r="E172" s="64">
        <f>'Almoxarifado-Março_2021'!N183</f>
        <v>106.22</v>
      </c>
      <c r="F172" s="66"/>
      <c r="G172" s="66" t="s">
        <v>102</v>
      </c>
      <c r="H172" s="64">
        <v>0</v>
      </c>
      <c r="I172" s="66"/>
      <c r="J172" s="66"/>
      <c r="K172" s="64">
        <v>23.9</v>
      </c>
      <c r="L172" s="66"/>
      <c r="M172" s="66" t="s">
        <v>102</v>
      </c>
      <c r="N172" s="64">
        <f>E172+H172-K172</f>
        <v>82.32</v>
      </c>
    </row>
    <row r="173" spans="2:14" ht="1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2:14" ht="1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5">
      <c r="A175" s="195" t="s">
        <v>188</v>
      </c>
      <c r="B175" s="195"/>
      <c r="C175" s="195"/>
      <c r="D175" s="195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</row>
    <row r="176" spans="2:14" ht="1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2:14" ht="15.75">
      <c r="B177" s="125"/>
      <c r="C177" s="126"/>
      <c r="D177" s="125"/>
      <c r="E177" s="207" t="s">
        <v>152</v>
      </c>
      <c r="H177" s="207" t="s">
        <v>153</v>
      </c>
      <c r="I177" s="68"/>
      <c r="J177" s="69"/>
      <c r="K177" s="207" t="s">
        <v>154</v>
      </c>
      <c r="N177" s="207" t="s">
        <v>155</v>
      </c>
    </row>
    <row r="178" spans="1:14" ht="15.75">
      <c r="A178" s="177" t="s">
        <v>156</v>
      </c>
      <c r="B178" s="76"/>
      <c r="C178" s="66"/>
      <c r="D178" s="65"/>
      <c r="E178" s="123">
        <f>E172+E167+E156+E147+E138+E121+E107+E93+E84</f>
        <v>10312.605670840785</v>
      </c>
      <c r="F178" s="66"/>
      <c r="G178" s="66"/>
      <c r="H178" s="123">
        <f>H172+H167+H156+H147+H138+H121+H107+H93+H84</f>
        <v>0</v>
      </c>
      <c r="I178" s="66"/>
      <c r="J178" s="66"/>
      <c r="K178" s="123">
        <f>K172+K167+K156+K147+K138+K121+K107+K93+K84</f>
        <v>416.25000000000006</v>
      </c>
      <c r="L178" s="66"/>
      <c r="M178" s="66"/>
      <c r="N178" s="123">
        <f>N172+N167+N156+N147+N138+N121+N107+N93+N84</f>
        <v>9896.355670840787</v>
      </c>
    </row>
    <row r="179" spans="1:5" ht="15">
      <c r="A179" s="71"/>
      <c r="B179" s="125"/>
      <c r="C179" s="126"/>
      <c r="D179" s="125"/>
      <c r="E179" s="126"/>
    </row>
    <row r="180" spans="2:5" ht="15">
      <c r="B180" s="125"/>
      <c r="C180" s="126"/>
      <c r="D180" s="125"/>
      <c r="E180" s="126"/>
    </row>
    <row r="183" spans="1:14" ht="15">
      <c r="A183" s="185"/>
      <c r="I183" s="187"/>
      <c r="J183" s="187"/>
      <c r="K183" s="187"/>
      <c r="L183" s="187"/>
      <c r="M183" s="187"/>
      <c r="N183" s="187"/>
    </row>
    <row r="184" spans="1:14" s="22" customFormat="1" ht="15">
      <c r="A184" s="86" t="s">
        <v>157</v>
      </c>
      <c r="B184" s="131"/>
      <c r="C184" s="126"/>
      <c r="D184" s="131"/>
      <c r="E184" s="129"/>
      <c r="F184" s="126"/>
      <c r="G184" s="129"/>
      <c r="H184" s="186" t="s">
        <v>158</v>
      </c>
      <c r="I184" s="186"/>
      <c r="J184" s="186"/>
      <c r="K184" s="186"/>
      <c r="L184" s="186"/>
      <c r="M184" s="186"/>
      <c r="N184" s="186"/>
    </row>
    <row r="185" spans="1:14" ht="15">
      <c r="A185" s="1" t="s">
        <v>159</v>
      </c>
      <c r="H185" s="133" t="s">
        <v>160</v>
      </c>
      <c r="I185" s="133"/>
      <c r="J185" s="133"/>
      <c r="K185" s="133"/>
      <c r="L185" s="133"/>
      <c r="M185" s="133"/>
      <c r="N185" s="133"/>
    </row>
    <row r="188" ht="15">
      <c r="A188" s="71"/>
    </row>
    <row r="189" ht="15">
      <c r="A189" s="71"/>
    </row>
    <row r="190" ht="15">
      <c r="A190" s="71"/>
    </row>
    <row r="191" ht="15">
      <c r="A191" s="71"/>
    </row>
    <row r="192" ht="15">
      <c r="A192" s="71"/>
    </row>
  </sheetData>
  <sheetProtection selectLockedCells="1" selectUnlockedCells="1"/>
  <mergeCells count="60">
    <mergeCell ref="A1:N1"/>
    <mergeCell ref="A2:N2"/>
    <mergeCell ref="A3:N3"/>
    <mergeCell ref="A4:N4"/>
    <mergeCell ref="A5:N5"/>
    <mergeCell ref="A6:N6"/>
    <mergeCell ref="C8:E8"/>
    <mergeCell ref="F8:H8"/>
    <mergeCell ref="I8:K8"/>
    <mergeCell ref="L8:N8"/>
    <mergeCell ref="A10:J10"/>
    <mergeCell ref="L10:M10"/>
    <mergeCell ref="C87:E87"/>
    <mergeCell ref="F87:H87"/>
    <mergeCell ref="I87:K87"/>
    <mergeCell ref="L87:N87"/>
    <mergeCell ref="A89:J89"/>
    <mergeCell ref="L89:M89"/>
    <mergeCell ref="A96:N96"/>
    <mergeCell ref="C98:E98"/>
    <mergeCell ref="F98:H98"/>
    <mergeCell ref="I98:K98"/>
    <mergeCell ref="L98:N98"/>
    <mergeCell ref="A100:J100"/>
    <mergeCell ref="L100:M100"/>
    <mergeCell ref="C110:E110"/>
    <mergeCell ref="F110:H110"/>
    <mergeCell ref="I110:K110"/>
    <mergeCell ref="L110:N110"/>
    <mergeCell ref="A112:J112"/>
    <mergeCell ref="L112:M112"/>
    <mergeCell ref="C124:E124"/>
    <mergeCell ref="F124:H124"/>
    <mergeCell ref="I124:K124"/>
    <mergeCell ref="L124:N124"/>
    <mergeCell ref="A126:J126"/>
    <mergeCell ref="L126:M126"/>
    <mergeCell ref="C141:E141"/>
    <mergeCell ref="F141:H141"/>
    <mergeCell ref="I141:K141"/>
    <mergeCell ref="L141:N141"/>
    <mergeCell ref="A143:J143"/>
    <mergeCell ref="L143:M143"/>
    <mergeCell ref="C150:E150"/>
    <mergeCell ref="F150:H150"/>
    <mergeCell ref="I150:K150"/>
    <mergeCell ref="L150:N150"/>
    <mergeCell ref="A152:J152"/>
    <mergeCell ref="L152:M152"/>
    <mergeCell ref="C159:E159"/>
    <mergeCell ref="F159:H159"/>
    <mergeCell ref="I159:K159"/>
    <mergeCell ref="L159:N159"/>
    <mergeCell ref="A161:J161"/>
    <mergeCell ref="L161:M161"/>
    <mergeCell ref="A170:N170"/>
    <mergeCell ref="A175:N175"/>
    <mergeCell ref="I183:N183"/>
    <mergeCell ref="H184:N184"/>
    <mergeCell ref="H185:N185"/>
  </mergeCells>
  <printOptions horizontalCentered="1"/>
  <pageMargins left="0.6847222222222222" right="0.7715277777777778" top="0.5118055555555555" bottom="0.38958333333333334" header="0.5118055555555555" footer="0.5118055555555555"/>
  <pageSetup horizontalDpi="300" verticalDpi="300" orientation="landscape" paperSize="9" scale="7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4"/>
  <sheetViews>
    <sheetView showGridLines="0" defaultGridColor="0" zoomScaleSheetLayoutView="100" colorId="8" workbookViewId="0" topLeftCell="A154">
      <selection activeCell="A87" sqref="A87"/>
    </sheetView>
  </sheetViews>
  <sheetFormatPr defaultColWidth="11.00390625" defaultRowHeight="15"/>
  <cols>
    <col min="1" max="1" width="62.421875" style="4" customWidth="1"/>
    <col min="2" max="2" width="9.421875" style="134" customWidth="1"/>
    <col min="3" max="3" width="8.57421875" style="135" customWidth="1"/>
    <col min="4" max="4" width="8.57421875" style="134" customWidth="1"/>
    <col min="5" max="5" width="9.00390625" style="128" bestFit="1" customWidth="1"/>
    <col min="6" max="6" width="8.57421875" style="126" customWidth="1"/>
    <col min="7" max="7" width="8.57421875" style="128" customWidth="1"/>
    <col min="8" max="8" width="8.57421875" style="129" customWidth="1"/>
    <col min="9" max="9" width="8.57421875" style="126" customWidth="1"/>
    <col min="10" max="10" width="8.57421875" style="128" customWidth="1"/>
    <col min="11" max="11" width="9.00390625" style="128" bestFit="1" customWidth="1"/>
    <col min="12" max="12" width="8.57421875" style="135" customWidth="1"/>
    <col min="13" max="13" width="8.57421875" style="128" customWidth="1"/>
    <col min="14" max="14" width="9.00390625" style="128" bestFit="1" customWidth="1"/>
    <col min="15" max="16384" width="11.00390625" style="4" customWidth="1"/>
  </cols>
  <sheetData>
    <row r="1" spans="1:14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5">
      <c r="A5" s="175" t="s">
        <v>189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1:14" ht="15">
      <c r="A6" s="176" t="s">
        <v>190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</row>
    <row r="7" spans="1:14" ht="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5">
      <c r="A8" s="22"/>
      <c r="B8" s="22"/>
      <c r="C8" s="23" t="s">
        <v>5</v>
      </c>
      <c r="D8" s="23"/>
      <c r="E8" s="23"/>
      <c r="F8" s="23" t="s">
        <v>6</v>
      </c>
      <c r="G8" s="23"/>
      <c r="H8" s="23"/>
      <c r="I8" s="23" t="s">
        <v>7</v>
      </c>
      <c r="J8" s="23"/>
      <c r="K8" s="23"/>
      <c r="L8" s="23" t="s">
        <v>8</v>
      </c>
      <c r="M8" s="23"/>
      <c r="N8" s="23"/>
    </row>
    <row r="9" spans="1:14" ht="60">
      <c r="A9" s="159" t="s">
        <v>9</v>
      </c>
      <c r="B9" s="25" t="s">
        <v>10</v>
      </c>
      <c r="C9" s="26" t="s">
        <v>11</v>
      </c>
      <c r="D9" s="27" t="s">
        <v>12</v>
      </c>
      <c r="E9" s="28" t="s">
        <v>13</v>
      </c>
      <c r="F9" s="26" t="s">
        <v>11</v>
      </c>
      <c r="G9" s="27" t="s">
        <v>12</v>
      </c>
      <c r="H9" s="28" t="s">
        <v>13</v>
      </c>
      <c r="I9" s="26" t="s">
        <v>11</v>
      </c>
      <c r="J9" s="27" t="s">
        <v>12</v>
      </c>
      <c r="K9" s="28" t="s">
        <v>13</v>
      </c>
      <c r="L9" s="26" t="s">
        <v>11</v>
      </c>
      <c r="M9" s="27" t="s">
        <v>12</v>
      </c>
      <c r="N9" s="28" t="s">
        <v>13</v>
      </c>
    </row>
    <row r="10" spans="1:14" ht="15" customHeight="1">
      <c r="A10" s="167" t="s">
        <v>16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70">
        <v>5754</v>
      </c>
      <c r="L10" s="171" t="s">
        <v>15</v>
      </c>
      <c r="M10" s="171"/>
      <c r="N10" s="170">
        <v>4245</v>
      </c>
    </row>
    <row r="11" spans="1:14" ht="28.5">
      <c r="A11" s="38" t="s">
        <v>17</v>
      </c>
      <c r="B11" s="39" t="s">
        <v>18</v>
      </c>
      <c r="C11" s="145">
        <f>'Almoxarifado-Abril_2021'!L11</f>
        <v>1</v>
      </c>
      <c r="D11" s="40">
        <f aca="true" t="shared" si="0" ref="D11:D74">_xlfn.IFERROR(ROUND(E11/C11,2),"-")</f>
        <v>6.5</v>
      </c>
      <c r="E11" s="94">
        <f>'Almoxarifado-Abril_2021'!N11</f>
        <v>6.5</v>
      </c>
      <c r="F11" s="155"/>
      <c r="G11" s="161"/>
      <c r="H11" s="40">
        <f aca="true" t="shared" si="1" ref="H11:H83">F11*G11</f>
        <v>0</v>
      </c>
      <c r="I11" s="155"/>
      <c r="J11" s="156"/>
      <c r="K11" s="58">
        <f>I11*J11</f>
        <v>0</v>
      </c>
      <c r="L11" s="145">
        <f aca="true" t="shared" si="2" ref="L11:L83">C11+F11-I11</f>
        <v>1</v>
      </c>
      <c r="M11" s="40">
        <f aca="true" t="shared" si="3" ref="M11:M74">_xlfn.IFERROR(ROUND(N11/L11,2),"-")</f>
        <v>6.5</v>
      </c>
      <c r="N11" s="40">
        <f aca="true" t="shared" si="4" ref="N11:N83">E11+H11-K11</f>
        <v>6.5</v>
      </c>
    </row>
    <row r="12" spans="1:14" ht="28.5">
      <c r="A12" s="38" t="s">
        <v>19</v>
      </c>
      <c r="B12" s="39" t="s">
        <v>18</v>
      </c>
      <c r="C12" s="145">
        <f>'Almoxarifado-Abril_2021'!L12</f>
        <v>9</v>
      </c>
      <c r="D12" s="40">
        <f t="shared" si="0"/>
        <v>14</v>
      </c>
      <c r="E12" s="94">
        <f>'Almoxarifado-Abril_2021'!N12</f>
        <v>126</v>
      </c>
      <c r="F12" s="155"/>
      <c r="G12" s="161"/>
      <c r="H12" s="40">
        <f t="shared" si="1"/>
        <v>0</v>
      </c>
      <c r="I12" s="155"/>
      <c r="J12" s="156"/>
      <c r="K12" s="58">
        <f>J12*D12</f>
        <v>0</v>
      </c>
      <c r="L12" s="145">
        <f t="shared" si="2"/>
        <v>9</v>
      </c>
      <c r="M12" s="40">
        <f t="shared" si="3"/>
        <v>14</v>
      </c>
      <c r="N12" s="40">
        <f t="shared" si="4"/>
        <v>126</v>
      </c>
    </row>
    <row r="13" spans="1:14" ht="28.5">
      <c r="A13" s="38" t="s">
        <v>20</v>
      </c>
      <c r="B13" s="39" t="s">
        <v>18</v>
      </c>
      <c r="C13" s="145">
        <f>'Almoxarifado-Abril_2021'!L13</f>
        <v>250</v>
      </c>
      <c r="D13" s="40">
        <f t="shared" si="0"/>
        <v>2.55</v>
      </c>
      <c r="E13" s="94">
        <f>'Almoxarifado-Abril_2021'!N13</f>
        <v>637.5</v>
      </c>
      <c r="F13" s="155"/>
      <c r="G13" s="161"/>
      <c r="H13" s="40">
        <f t="shared" si="1"/>
        <v>0</v>
      </c>
      <c r="I13" s="155">
        <v>110</v>
      </c>
      <c r="J13" s="156">
        <v>2.55</v>
      </c>
      <c r="K13" s="58">
        <f aca="true" t="shared" si="5" ref="K13:K83">I13*J13</f>
        <v>280.5</v>
      </c>
      <c r="L13" s="145">
        <f t="shared" si="2"/>
        <v>140</v>
      </c>
      <c r="M13" s="40">
        <f t="shared" si="3"/>
        <v>2.55</v>
      </c>
      <c r="N13" s="40">
        <f t="shared" si="4"/>
        <v>357</v>
      </c>
    </row>
    <row r="14" spans="1:14" ht="28.5">
      <c r="A14" s="38" t="s">
        <v>21</v>
      </c>
      <c r="B14" s="39" t="s">
        <v>18</v>
      </c>
      <c r="C14" s="145">
        <f>'Almoxarifado-Abril_2021'!L14</f>
        <v>13</v>
      </c>
      <c r="D14" s="40">
        <f t="shared" si="0"/>
        <v>4.69</v>
      </c>
      <c r="E14" s="94">
        <f>'Almoxarifado-Abril_2021'!N14</f>
        <v>60.97</v>
      </c>
      <c r="F14" s="155"/>
      <c r="G14" s="161"/>
      <c r="H14" s="40">
        <f t="shared" si="1"/>
        <v>0</v>
      </c>
      <c r="I14" s="155"/>
      <c r="J14" s="156"/>
      <c r="K14" s="58">
        <f t="shared" si="5"/>
        <v>0</v>
      </c>
      <c r="L14" s="145">
        <f t="shared" si="2"/>
        <v>13</v>
      </c>
      <c r="M14" s="40">
        <f t="shared" si="3"/>
        <v>4.69</v>
      </c>
      <c r="N14" s="40">
        <f t="shared" si="4"/>
        <v>60.97</v>
      </c>
    </row>
    <row r="15" spans="1:14" ht="15">
      <c r="A15" s="38" t="s">
        <v>22</v>
      </c>
      <c r="B15" s="39" t="s">
        <v>18</v>
      </c>
      <c r="C15" s="145">
        <f>'Almoxarifado-Abril_2021'!L15</f>
        <v>1</v>
      </c>
      <c r="D15" s="40">
        <f t="shared" si="0"/>
        <v>4.69</v>
      </c>
      <c r="E15" s="94">
        <f>'Almoxarifado-Abril_2021'!N15</f>
        <v>4.69</v>
      </c>
      <c r="F15" s="155"/>
      <c r="G15" s="161"/>
      <c r="H15" s="40">
        <f t="shared" si="1"/>
        <v>0</v>
      </c>
      <c r="I15" s="155"/>
      <c r="J15" s="156"/>
      <c r="K15" s="58">
        <f t="shared" si="5"/>
        <v>0</v>
      </c>
      <c r="L15" s="145">
        <f t="shared" si="2"/>
        <v>1</v>
      </c>
      <c r="M15" s="40">
        <f t="shared" si="3"/>
        <v>4.69</v>
      </c>
      <c r="N15" s="40">
        <f t="shared" si="4"/>
        <v>4.69</v>
      </c>
    </row>
    <row r="16" spans="1:14" ht="15">
      <c r="A16" s="38" t="s">
        <v>23</v>
      </c>
      <c r="B16" s="39" t="s">
        <v>18</v>
      </c>
      <c r="C16" s="145">
        <f>'Almoxarifado-Abril_2021'!L16</f>
        <v>74</v>
      </c>
      <c r="D16" s="40">
        <f t="shared" si="0"/>
        <v>0.79</v>
      </c>
      <c r="E16" s="94">
        <f>'Almoxarifado-Abril_2021'!N16</f>
        <v>58.46</v>
      </c>
      <c r="F16" s="155"/>
      <c r="G16" s="161"/>
      <c r="H16" s="40">
        <f t="shared" si="1"/>
        <v>0</v>
      </c>
      <c r="I16" s="155"/>
      <c r="J16" s="156"/>
      <c r="K16" s="58">
        <f t="shared" si="5"/>
        <v>0</v>
      </c>
      <c r="L16" s="145">
        <f t="shared" si="2"/>
        <v>74</v>
      </c>
      <c r="M16" s="40">
        <f t="shared" si="3"/>
        <v>0.79</v>
      </c>
      <c r="N16" s="40">
        <f t="shared" si="4"/>
        <v>58.46</v>
      </c>
    </row>
    <row r="17" spans="1:14" ht="15">
      <c r="A17" s="38" t="s">
        <v>24</v>
      </c>
      <c r="B17" s="39" t="s">
        <v>18</v>
      </c>
      <c r="C17" s="145">
        <f>'Almoxarifado-Abril_2021'!L17</f>
        <v>50</v>
      </c>
      <c r="D17" s="40">
        <f t="shared" si="0"/>
        <v>0.79</v>
      </c>
      <c r="E17" s="94">
        <f>'Almoxarifado-Abril_2021'!N17</f>
        <v>39.5</v>
      </c>
      <c r="F17" s="155"/>
      <c r="G17" s="161"/>
      <c r="H17" s="40">
        <f t="shared" si="1"/>
        <v>0</v>
      </c>
      <c r="I17" s="155"/>
      <c r="J17" s="156"/>
      <c r="K17" s="58">
        <f t="shared" si="5"/>
        <v>0</v>
      </c>
      <c r="L17" s="145">
        <f t="shared" si="2"/>
        <v>50</v>
      </c>
      <c r="M17" s="40">
        <f t="shared" si="3"/>
        <v>0.79</v>
      </c>
      <c r="N17" s="40">
        <f t="shared" si="4"/>
        <v>39.5</v>
      </c>
    </row>
    <row r="18" spans="1:14" ht="15">
      <c r="A18" s="38" t="s">
        <v>25</v>
      </c>
      <c r="B18" s="39" t="s">
        <v>18</v>
      </c>
      <c r="C18" s="145">
        <f>'Almoxarifado-Abril_2021'!L18</f>
        <v>28</v>
      </c>
      <c r="D18" s="40">
        <f t="shared" si="0"/>
        <v>0.68</v>
      </c>
      <c r="E18" s="94">
        <f>'Almoxarifado-Abril_2021'!N18</f>
        <v>19.04</v>
      </c>
      <c r="F18" s="155"/>
      <c r="G18" s="161"/>
      <c r="H18" s="40">
        <f t="shared" si="1"/>
        <v>0</v>
      </c>
      <c r="I18" s="155"/>
      <c r="J18" s="156"/>
      <c r="K18" s="58">
        <f t="shared" si="5"/>
        <v>0</v>
      </c>
      <c r="L18" s="145">
        <f t="shared" si="2"/>
        <v>28</v>
      </c>
      <c r="M18" s="40">
        <f t="shared" si="3"/>
        <v>0.68</v>
      </c>
      <c r="N18" s="40">
        <f t="shared" si="4"/>
        <v>19.04</v>
      </c>
    </row>
    <row r="19" spans="1:14" ht="15">
      <c r="A19" s="38" t="s">
        <v>26</v>
      </c>
      <c r="B19" s="39" t="s">
        <v>18</v>
      </c>
      <c r="C19" s="145">
        <f>'Almoxarifado-Abril_2021'!L19</f>
        <v>8</v>
      </c>
      <c r="D19" s="40">
        <f t="shared" si="0"/>
        <v>0.68</v>
      </c>
      <c r="E19" s="94">
        <f>'Almoxarifado-Abril_2021'!N19</f>
        <v>5.44</v>
      </c>
      <c r="F19" s="155"/>
      <c r="G19" s="161"/>
      <c r="H19" s="40">
        <f t="shared" si="1"/>
        <v>0</v>
      </c>
      <c r="I19" s="155"/>
      <c r="J19" s="156"/>
      <c r="K19" s="58">
        <f t="shared" si="5"/>
        <v>0</v>
      </c>
      <c r="L19" s="145">
        <f t="shared" si="2"/>
        <v>8</v>
      </c>
      <c r="M19" s="40">
        <f t="shared" si="3"/>
        <v>0.68</v>
      </c>
      <c r="N19" s="40">
        <f t="shared" si="4"/>
        <v>5.44</v>
      </c>
    </row>
    <row r="20" spans="1:14" ht="15">
      <c r="A20" s="38" t="s">
        <v>27</v>
      </c>
      <c r="B20" s="39" t="s">
        <v>18</v>
      </c>
      <c r="C20" s="145">
        <f>'Almoxarifado-Abril_2021'!L20</f>
        <v>8</v>
      </c>
      <c r="D20" s="40">
        <f t="shared" si="0"/>
        <v>0.68</v>
      </c>
      <c r="E20" s="94">
        <f>'Almoxarifado-Abril_2021'!N20</f>
        <v>5.44</v>
      </c>
      <c r="F20" s="155"/>
      <c r="G20" s="161"/>
      <c r="H20" s="40">
        <f t="shared" si="1"/>
        <v>0</v>
      </c>
      <c r="I20" s="155"/>
      <c r="J20" s="156"/>
      <c r="K20" s="58">
        <f t="shared" si="5"/>
        <v>0</v>
      </c>
      <c r="L20" s="145">
        <f t="shared" si="2"/>
        <v>8</v>
      </c>
      <c r="M20" s="40">
        <f t="shared" si="3"/>
        <v>0.68</v>
      </c>
      <c r="N20" s="40">
        <f t="shared" si="4"/>
        <v>5.44</v>
      </c>
    </row>
    <row r="21" spans="1:14" ht="15">
      <c r="A21" s="38" t="s">
        <v>28</v>
      </c>
      <c r="B21" s="39" t="s">
        <v>18</v>
      </c>
      <c r="C21" s="145">
        <f>'Almoxarifado-Abril_2021'!L21</f>
        <v>8</v>
      </c>
      <c r="D21" s="40">
        <f t="shared" si="0"/>
        <v>0.68</v>
      </c>
      <c r="E21" s="94">
        <f>'Almoxarifado-Abril_2021'!N21</f>
        <v>5.44</v>
      </c>
      <c r="F21" s="155"/>
      <c r="G21" s="161"/>
      <c r="H21" s="40">
        <f t="shared" si="1"/>
        <v>0</v>
      </c>
      <c r="I21" s="155"/>
      <c r="J21" s="156"/>
      <c r="K21" s="58">
        <f t="shared" si="5"/>
        <v>0</v>
      </c>
      <c r="L21" s="145">
        <f t="shared" si="2"/>
        <v>8</v>
      </c>
      <c r="M21" s="40">
        <f t="shared" si="3"/>
        <v>0.68</v>
      </c>
      <c r="N21" s="40">
        <f t="shared" si="4"/>
        <v>5.44</v>
      </c>
    </row>
    <row r="22" spans="1:14" ht="15">
      <c r="A22" s="38" t="s">
        <v>29</v>
      </c>
      <c r="B22" s="39" t="s">
        <v>18</v>
      </c>
      <c r="C22" s="145">
        <f>'Almoxarifado-Abril_2021'!L22</f>
        <v>5</v>
      </c>
      <c r="D22" s="40">
        <f t="shared" si="0"/>
        <v>1</v>
      </c>
      <c r="E22" s="94">
        <f>'Almoxarifado-Abril_2021'!N22</f>
        <v>5</v>
      </c>
      <c r="F22" s="155"/>
      <c r="G22" s="161"/>
      <c r="H22" s="40">
        <f t="shared" si="1"/>
        <v>0</v>
      </c>
      <c r="I22" s="155"/>
      <c r="J22" s="156"/>
      <c r="K22" s="58">
        <f t="shared" si="5"/>
        <v>0</v>
      </c>
      <c r="L22" s="145">
        <f t="shared" si="2"/>
        <v>5</v>
      </c>
      <c r="M22" s="40">
        <f t="shared" si="3"/>
        <v>1</v>
      </c>
      <c r="N22" s="40">
        <f t="shared" si="4"/>
        <v>5</v>
      </c>
    </row>
    <row r="23" spans="1:14" ht="15">
      <c r="A23" s="38" t="s">
        <v>30</v>
      </c>
      <c r="B23" s="39" t="s">
        <v>18</v>
      </c>
      <c r="C23" s="145">
        <f>'Almoxarifado-Abril_2021'!L23</f>
        <v>250</v>
      </c>
      <c r="D23" s="40">
        <f t="shared" si="0"/>
        <v>0.37</v>
      </c>
      <c r="E23" s="94">
        <f>'Almoxarifado-Abril_2021'!N23</f>
        <v>92.5</v>
      </c>
      <c r="F23" s="155"/>
      <c r="G23" s="161"/>
      <c r="H23" s="40">
        <f t="shared" si="1"/>
        <v>0</v>
      </c>
      <c r="I23" s="155">
        <v>1</v>
      </c>
      <c r="J23" s="156">
        <v>0.37</v>
      </c>
      <c r="K23" s="58">
        <f t="shared" si="5"/>
        <v>0.37</v>
      </c>
      <c r="L23" s="145">
        <f t="shared" si="2"/>
        <v>249</v>
      </c>
      <c r="M23" s="40">
        <f t="shared" si="3"/>
        <v>0.37</v>
      </c>
      <c r="N23" s="40">
        <f t="shared" si="4"/>
        <v>92.13</v>
      </c>
    </row>
    <row r="24" spans="1:14" ht="15">
      <c r="A24" s="38" t="s">
        <v>31</v>
      </c>
      <c r="B24" s="39" t="s">
        <v>32</v>
      </c>
      <c r="C24" s="145">
        <f>'Almoxarifado-Abril_2021'!L24</f>
        <v>10</v>
      </c>
      <c r="D24" s="40">
        <f t="shared" si="0"/>
        <v>4.59</v>
      </c>
      <c r="E24" s="94">
        <f>'Almoxarifado-Abril_2021'!N24</f>
        <v>45.9</v>
      </c>
      <c r="F24" s="155"/>
      <c r="G24" s="161"/>
      <c r="H24" s="40">
        <f t="shared" si="1"/>
        <v>0</v>
      </c>
      <c r="I24" s="155"/>
      <c r="J24" s="156"/>
      <c r="K24" s="58">
        <f t="shared" si="5"/>
        <v>0</v>
      </c>
      <c r="L24" s="145">
        <f t="shared" si="2"/>
        <v>10</v>
      </c>
      <c r="M24" s="40">
        <f t="shared" si="3"/>
        <v>4.59</v>
      </c>
      <c r="N24" s="40">
        <f t="shared" si="4"/>
        <v>45.9</v>
      </c>
    </row>
    <row r="25" spans="1:14" ht="15">
      <c r="A25" s="38" t="s">
        <v>33</v>
      </c>
      <c r="B25" s="39" t="s">
        <v>32</v>
      </c>
      <c r="C25" s="145">
        <f>'Almoxarifado-Abril_2021'!L25</f>
        <v>5</v>
      </c>
      <c r="D25" s="40">
        <f t="shared" si="0"/>
        <v>4.59</v>
      </c>
      <c r="E25" s="94">
        <f>'Almoxarifado-Abril_2021'!N25</f>
        <v>22.95</v>
      </c>
      <c r="F25" s="155"/>
      <c r="G25" s="161"/>
      <c r="H25" s="40">
        <f t="shared" si="1"/>
        <v>0</v>
      </c>
      <c r="I25" s="155"/>
      <c r="J25" s="156"/>
      <c r="K25" s="58">
        <f t="shared" si="5"/>
        <v>0</v>
      </c>
      <c r="L25" s="145">
        <f t="shared" si="2"/>
        <v>5</v>
      </c>
      <c r="M25" s="40">
        <f t="shared" si="3"/>
        <v>4.59</v>
      </c>
      <c r="N25" s="40">
        <f t="shared" si="4"/>
        <v>22.95</v>
      </c>
    </row>
    <row r="26" spans="1:14" ht="15">
      <c r="A26" s="38" t="s">
        <v>34</v>
      </c>
      <c r="B26" s="39" t="s">
        <v>32</v>
      </c>
      <c r="C26" s="145">
        <f>'Almoxarifado-Abril_2021'!L26</f>
        <v>2</v>
      </c>
      <c r="D26" s="40">
        <f t="shared" si="0"/>
        <v>4.59</v>
      </c>
      <c r="E26" s="94">
        <f>'Almoxarifado-Abril_2021'!N26</f>
        <v>9.18</v>
      </c>
      <c r="F26" s="155"/>
      <c r="G26" s="161"/>
      <c r="H26" s="40">
        <f t="shared" si="1"/>
        <v>0</v>
      </c>
      <c r="I26" s="155"/>
      <c r="J26" s="156"/>
      <c r="K26" s="58">
        <f t="shared" si="5"/>
        <v>0</v>
      </c>
      <c r="L26" s="145">
        <f t="shared" si="2"/>
        <v>2</v>
      </c>
      <c r="M26" s="40">
        <f t="shared" si="3"/>
        <v>4.59</v>
      </c>
      <c r="N26" s="40">
        <f t="shared" si="4"/>
        <v>9.18</v>
      </c>
    </row>
    <row r="27" spans="1:14" ht="15">
      <c r="A27" s="38" t="s">
        <v>35</v>
      </c>
      <c r="B27" s="39" t="s">
        <v>32</v>
      </c>
      <c r="C27" s="145">
        <f>'Almoxarifado-Abril_2021'!L27</f>
        <v>3</v>
      </c>
      <c r="D27" s="40">
        <f t="shared" si="0"/>
        <v>4.59</v>
      </c>
      <c r="E27" s="94">
        <f>'Almoxarifado-Abril_2021'!N27</f>
        <v>13.77</v>
      </c>
      <c r="F27" s="155"/>
      <c r="G27" s="161"/>
      <c r="H27" s="40">
        <f t="shared" si="1"/>
        <v>0</v>
      </c>
      <c r="I27" s="155"/>
      <c r="J27" s="156"/>
      <c r="K27" s="58">
        <f t="shared" si="5"/>
        <v>0</v>
      </c>
      <c r="L27" s="145">
        <f t="shared" si="2"/>
        <v>3</v>
      </c>
      <c r="M27" s="40">
        <f t="shared" si="3"/>
        <v>4.59</v>
      </c>
      <c r="N27" s="40">
        <f t="shared" si="4"/>
        <v>13.77</v>
      </c>
    </row>
    <row r="28" spans="1:14" ht="15">
      <c r="A28" s="38" t="s">
        <v>36</v>
      </c>
      <c r="B28" s="39" t="s">
        <v>32</v>
      </c>
      <c r="C28" s="145">
        <f>'Almoxarifado-Abril_2021'!L28</f>
        <v>5</v>
      </c>
      <c r="D28" s="40">
        <f t="shared" si="0"/>
        <v>14.9</v>
      </c>
      <c r="E28" s="94">
        <f>'Almoxarifado-Abril_2021'!N28</f>
        <v>74.5</v>
      </c>
      <c r="F28" s="155"/>
      <c r="G28" s="161"/>
      <c r="H28" s="40">
        <f t="shared" si="1"/>
        <v>0</v>
      </c>
      <c r="I28" s="155"/>
      <c r="J28" s="156"/>
      <c r="K28" s="58">
        <f t="shared" si="5"/>
        <v>0</v>
      </c>
      <c r="L28" s="145">
        <f t="shared" si="2"/>
        <v>5</v>
      </c>
      <c r="M28" s="40">
        <f t="shared" si="3"/>
        <v>14.9</v>
      </c>
      <c r="N28" s="40">
        <f t="shared" si="4"/>
        <v>74.5</v>
      </c>
    </row>
    <row r="29" spans="1:14" ht="15">
      <c r="A29" s="38" t="s">
        <v>37</v>
      </c>
      <c r="B29" s="39" t="s">
        <v>18</v>
      </c>
      <c r="C29" s="145">
        <f>'Almoxarifado-Abril_2021'!L29</f>
        <v>6</v>
      </c>
      <c r="D29" s="40">
        <f t="shared" si="0"/>
        <v>3.86</v>
      </c>
      <c r="E29" s="94">
        <f>'Almoxarifado-Abril_2021'!N29</f>
        <v>23.16</v>
      </c>
      <c r="F29" s="155"/>
      <c r="G29" s="161"/>
      <c r="H29" s="40">
        <f t="shared" si="1"/>
        <v>0</v>
      </c>
      <c r="I29" s="155"/>
      <c r="J29" s="156"/>
      <c r="K29" s="58">
        <f t="shared" si="5"/>
        <v>0</v>
      </c>
      <c r="L29" s="145">
        <f t="shared" si="2"/>
        <v>6</v>
      </c>
      <c r="M29" s="40">
        <f t="shared" si="3"/>
        <v>3.86</v>
      </c>
      <c r="N29" s="40">
        <f t="shared" si="4"/>
        <v>23.16</v>
      </c>
    </row>
    <row r="30" spans="1:14" ht="15">
      <c r="A30" s="38" t="s">
        <v>38</v>
      </c>
      <c r="B30" s="39" t="s">
        <v>18</v>
      </c>
      <c r="C30" s="145">
        <f>'Almoxarifado-Abril_2021'!L30</f>
        <v>6</v>
      </c>
      <c r="D30" s="40">
        <f t="shared" si="0"/>
        <v>0.43</v>
      </c>
      <c r="E30" s="94">
        <f>'Almoxarifado-Abril_2021'!N30</f>
        <v>2.58</v>
      </c>
      <c r="F30" s="155"/>
      <c r="G30" s="161"/>
      <c r="H30" s="40">
        <f t="shared" si="1"/>
        <v>0</v>
      </c>
      <c r="I30" s="155">
        <v>5</v>
      </c>
      <c r="J30" s="156">
        <v>0.43</v>
      </c>
      <c r="K30" s="58">
        <f t="shared" si="5"/>
        <v>2.15</v>
      </c>
      <c r="L30" s="145">
        <f t="shared" si="2"/>
        <v>1</v>
      </c>
      <c r="M30" s="40">
        <f t="shared" si="3"/>
        <v>0.43</v>
      </c>
      <c r="N30" s="40">
        <f t="shared" si="4"/>
        <v>0.43000000000000016</v>
      </c>
    </row>
    <row r="31" spans="1:14" ht="15">
      <c r="A31" s="38" t="s">
        <v>39</v>
      </c>
      <c r="B31" s="39" t="s">
        <v>18</v>
      </c>
      <c r="C31" s="145">
        <f>'Almoxarifado-Abril_2021'!L31</f>
        <v>3</v>
      </c>
      <c r="D31" s="40">
        <f t="shared" si="0"/>
        <v>0.45</v>
      </c>
      <c r="E31" s="94">
        <f>'Almoxarifado-Abril_2021'!N31</f>
        <v>1.35</v>
      </c>
      <c r="F31" s="155"/>
      <c r="G31" s="161"/>
      <c r="H31" s="40">
        <f t="shared" si="1"/>
        <v>0</v>
      </c>
      <c r="I31" s="155"/>
      <c r="J31" s="156"/>
      <c r="K31" s="58">
        <f t="shared" si="5"/>
        <v>0</v>
      </c>
      <c r="L31" s="145">
        <f t="shared" si="2"/>
        <v>3</v>
      </c>
      <c r="M31" s="40">
        <f t="shared" si="3"/>
        <v>0.45</v>
      </c>
      <c r="N31" s="40">
        <f t="shared" si="4"/>
        <v>1.35</v>
      </c>
    </row>
    <row r="32" spans="1:14" ht="15">
      <c r="A32" s="38" t="s">
        <v>40</v>
      </c>
      <c r="B32" s="39" t="s">
        <v>18</v>
      </c>
      <c r="C32" s="145">
        <f>'Almoxarifado-Abril_2021'!L32</f>
        <v>21</v>
      </c>
      <c r="D32" s="40">
        <f t="shared" si="0"/>
        <v>2.8</v>
      </c>
      <c r="E32" s="94">
        <f>'Almoxarifado-Abril_2021'!N32</f>
        <v>58.8</v>
      </c>
      <c r="F32" s="155"/>
      <c r="G32" s="161"/>
      <c r="H32" s="40">
        <f t="shared" si="1"/>
        <v>0</v>
      </c>
      <c r="I32" s="155"/>
      <c r="J32" s="156"/>
      <c r="K32" s="58">
        <f t="shared" si="5"/>
        <v>0</v>
      </c>
      <c r="L32" s="145">
        <f t="shared" si="2"/>
        <v>21</v>
      </c>
      <c r="M32" s="40">
        <f t="shared" si="3"/>
        <v>2.8</v>
      </c>
      <c r="N32" s="40">
        <f t="shared" si="4"/>
        <v>58.8</v>
      </c>
    </row>
    <row r="33" spans="1:14" ht="15">
      <c r="A33" s="38" t="s">
        <v>41</v>
      </c>
      <c r="B33" s="39" t="s">
        <v>18</v>
      </c>
      <c r="C33" s="145">
        <f>'Almoxarifado-Abril_2021'!L33</f>
        <v>730</v>
      </c>
      <c r="D33" s="40">
        <f t="shared" si="0"/>
        <v>0.11</v>
      </c>
      <c r="E33" s="94">
        <f>'Almoxarifado-Abril_2021'!N33</f>
        <v>80.3</v>
      </c>
      <c r="F33" s="155"/>
      <c r="G33" s="161"/>
      <c r="H33" s="40">
        <f t="shared" si="1"/>
        <v>0</v>
      </c>
      <c r="I33" s="155"/>
      <c r="J33" s="156"/>
      <c r="K33" s="58">
        <f t="shared" si="5"/>
        <v>0</v>
      </c>
      <c r="L33" s="145">
        <f t="shared" si="2"/>
        <v>730</v>
      </c>
      <c r="M33" s="40">
        <f t="shared" si="3"/>
        <v>0.11</v>
      </c>
      <c r="N33" s="40">
        <f t="shared" si="4"/>
        <v>80.3</v>
      </c>
    </row>
    <row r="34" spans="1:14" ht="15">
      <c r="A34" s="38" t="s">
        <v>42</v>
      </c>
      <c r="B34" s="39" t="s">
        <v>18</v>
      </c>
      <c r="C34" s="145">
        <f>'Almoxarifado-Abril_2021'!L34</f>
        <v>9</v>
      </c>
      <c r="D34" s="40">
        <f t="shared" si="0"/>
        <v>12.81</v>
      </c>
      <c r="E34" s="94">
        <f>'Almoxarifado-Abril_2021'!N34</f>
        <v>115.29</v>
      </c>
      <c r="F34" s="155"/>
      <c r="G34" s="161"/>
      <c r="H34" s="40">
        <f t="shared" si="1"/>
        <v>0</v>
      </c>
      <c r="I34" s="155">
        <v>3</v>
      </c>
      <c r="J34" s="156">
        <v>12.81</v>
      </c>
      <c r="K34" s="58">
        <f t="shared" si="5"/>
        <v>38.43</v>
      </c>
      <c r="L34" s="145">
        <f t="shared" si="2"/>
        <v>6</v>
      </c>
      <c r="M34" s="40">
        <f t="shared" si="3"/>
        <v>12.81</v>
      </c>
      <c r="N34" s="40">
        <f t="shared" si="4"/>
        <v>76.86000000000001</v>
      </c>
    </row>
    <row r="35" spans="1:14" ht="15">
      <c r="A35" s="38" t="s">
        <v>43</v>
      </c>
      <c r="B35" s="39" t="s">
        <v>18</v>
      </c>
      <c r="C35" s="145">
        <f>'Almoxarifado-Abril_2021'!L35</f>
        <v>4</v>
      </c>
      <c r="D35" s="40">
        <f t="shared" si="0"/>
        <v>0.25</v>
      </c>
      <c r="E35" s="94">
        <f>'Almoxarifado-Abril_2021'!N35</f>
        <v>1</v>
      </c>
      <c r="F35" s="155"/>
      <c r="G35" s="161"/>
      <c r="H35" s="40">
        <f t="shared" si="1"/>
        <v>0</v>
      </c>
      <c r="I35" s="155"/>
      <c r="J35" s="156"/>
      <c r="K35" s="58">
        <f t="shared" si="5"/>
        <v>0</v>
      </c>
      <c r="L35" s="145">
        <f t="shared" si="2"/>
        <v>4</v>
      </c>
      <c r="M35" s="40">
        <f t="shared" si="3"/>
        <v>0.25</v>
      </c>
      <c r="N35" s="40">
        <f t="shared" si="4"/>
        <v>1</v>
      </c>
    </row>
    <row r="36" spans="1:14" ht="15">
      <c r="A36" s="38" t="s">
        <v>44</v>
      </c>
      <c r="B36" s="39" t="s">
        <v>32</v>
      </c>
      <c r="C36" s="145">
        <f>'Almoxarifado-Abril_2021'!L36</f>
        <v>3</v>
      </c>
      <c r="D36" s="40">
        <f t="shared" si="0"/>
        <v>0.37</v>
      </c>
      <c r="E36" s="94">
        <f>'Almoxarifado-Abril_2021'!N36</f>
        <v>1.11</v>
      </c>
      <c r="F36" s="155"/>
      <c r="G36" s="161"/>
      <c r="H36" s="40">
        <f t="shared" si="1"/>
        <v>0</v>
      </c>
      <c r="I36" s="155"/>
      <c r="J36" s="156"/>
      <c r="K36" s="58">
        <f t="shared" si="5"/>
        <v>0</v>
      </c>
      <c r="L36" s="145">
        <f t="shared" si="2"/>
        <v>3</v>
      </c>
      <c r="M36" s="40">
        <f t="shared" si="3"/>
        <v>0.37</v>
      </c>
      <c r="N36" s="40">
        <f t="shared" si="4"/>
        <v>1.11</v>
      </c>
    </row>
    <row r="37" spans="1:14" ht="15">
      <c r="A37" s="38" t="s">
        <v>45</v>
      </c>
      <c r="B37" s="39" t="s">
        <v>18</v>
      </c>
      <c r="C37" s="145">
        <f>'Almoxarifado-Abril_2021'!L37</f>
        <v>1</v>
      </c>
      <c r="D37" s="40">
        <f t="shared" si="0"/>
        <v>39.41</v>
      </c>
      <c r="E37" s="94">
        <f>'Almoxarifado-Abril_2021'!N37</f>
        <v>39.41</v>
      </c>
      <c r="F37" s="155"/>
      <c r="G37" s="161"/>
      <c r="H37" s="40">
        <f t="shared" si="1"/>
        <v>0</v>
      </c>
      <c r="I37" s="155"/>
      <c r="J37" s="156"/>
      <c r="K37" s="58">
        <f t="shared" si="5"/>
        <v>0</v>
      </c>
      <c r="L37" s="145">
        <f t="shared" si="2"/>
        <v>1</v>
      </c>
      <c r="M37" s="40">
        <f t="shared" si="3"/>
        <v>39.41</v>
      </c>
      <c r="N37" s="40">
        <f t="shared" si="4"/>
        <v>39.41</v>
      </c>
    </row>
    <row r="38" spans="1:14" ht="15">
      <c r="A38" s="38" t="s">
        <v>46</v>
      </c>
      <c r="B38" s="39" t="s">
        <v>18</v>
      </c>
      <c r="C38" s="145">
        <f>'Almoxarifado-Abril_2021'!L38</f>
        <v>6</v>
      </c>
      <c r="D38" s="40">
        <f t="shared" si="0"/>
        <v>1.88</v>
      </c>
      <c r="E38" s="94">
        <f>'Almoxarifado-Abril_2021'!N38</f>
        <v>11.28</v>
      </c>
      <c r="F38" s="155"/>
      <c r="G38" s="161"/>
      <c r="H38" s="40">
        <f t="shared" si="1"/>
        <v>0</v>
      </c>
      <c r="I38" s="155"/>
      <c r="J38" s="156"/>
      <c r="K38" s="58">
        <f t="shared" si="5"/>
        <v>0</v>
      </c>
      <c r="L38" s="145">
        <f t="shared" si="2"/>
        <v>6</v>
      </c>
      <c r="M38" s="40">
        <f t="shared" si="3"/>
        <v>1.88</v>
      </c>
      <c r="N38" s="40">
        <f t="shared" si="4"/>
        <v>11.28</v>
      </c>
    </row>
    <row r="39" spans="1:14" ht="15">
      <c r="A39" s="38" t="s">
        <v>47</v>
      </c>
      <c r="B39" s="39" t="s">
        <v>18</v>
      </c>
      <c r="C39" s="145">
        <f>'Almoxarifado-Abril_2021'!L39</f>
        <v>3</v>
      </c>
      <c r="D39" s="40">
        <f t="shared" si="0"/>
        <v>1.86</v>
      </c>
      <c r="E39" s="94">
        <f>'Almoxarifado-Abril_2021'!N39</f>
        <v>5.58</v>
      </c>
      <c r="F39" s="155"/>
      <c r="G39" s="161"/>
      <c r="H39" s="40">
        <f t="shared" si="1"/>
        <v>0</v>
      </c>
      <c r="I39" s="155"/>
      <c r="J39" s="156"/>
      <c r="K39" s="58">
        <f t="shared" si="5"/>
        <v>0</v>
      </c>
      <c r="L39" s="145">
        <f t="shared" si="2"/>
        <v>3</v>
      </c>
      <c r="M39" s="40">
        <f t="shared" si="3"/>
        <v>1.86</v>
      </c>
      <c r="N39" s="40">
        <f t="shared" si="4"/>
        <v>5.58</v>
      </c>
    </row>
    <row r="40" spans="1:14" ht="15">
      <c r="A40" s="38" t="s">
        <v>48</v>
      </c>
      <c r="B40" s="39" t="s">
        <v>18</v>
      </c>
      <c r="C40" s="145">
        <f>'Almoxarifado-Abril_2021'!L40</f>
        <v>41</v>
      </c>
      <c r="D40" s="40">
        <f t="shared" si="0"/>
        <v>1.9</v>
      </c>
      <c r="E40" s="94">
        <f>'Almoxarifado-Abril_2021'!N40</f>
        <v>77.9</v>
      </c>
      <c r="F40" s="155"/>
      <c r="G40" s="161"/>
      <c r="H40" s="40">
        <f t="shared" si="1"/>
        <v>0</v>
      </c>
      <c r="I40" s="155"/>
      <c r="J40" s="156"/>
      <c r="K40" s="58">
        <f t="shared" si="5"/>
        <v>0</v>
      </c>
      <c r="L40" s="145">
        <f t="shared" si="2"/>
        <v>41</v>
      </c>
      <c r="M40" s="40">
        <f t="shared" si="3"/>
        <v>1.9</v>
      </c>
      <c r="N40" s="40">
        <f t="shared" si="4"/>
        <v>77.9</v>
      </c>
    </row>
    <row r="41" spans="1:14" ht="15">
      <c r="A41" s="38" t="s">
        <v>49</v>
      </c>
      <c r="B41" s="39" t="s">
        <v>18</v>
      </c>
      <c r="C41" s="145">
        <f>'Almoxarifado-Abril_2021'!L41</f>
        <v>50</v>
      </c>
      <c r="D41" s="40">
        <f t="shared" si="0"/>
        <v>4.9</v>
      </c>
      <c r="E41" s="94">
        <f>'Almoxarifado-Abril_2021'!N41</f>
        <v>245</v>
      </c>
      <c r="F41" s="155"/>
      <c r="G41" s="161"/>
      <c r="H41" s="40">
        <f t="shared" si="1"/>
        <v>0</v>
      </c>
      <c r="I41" s="155">
        <v>5</v>
      </c>
      <c r="J41" s="156">
        <v>4.9</v>
      </c>
      <c r="K41" s="58">
        <f t="shared" si="5"/>
        <v>24.5</v>
      </c>
      <c r="L41" s="145">
        <f t="shared" si="2"/>
        <v>45</v>
      </c>
      <c r="M41" s="40">
        <f t="shared" si="3"/>
        <v>4.9</v>
      </c>
      <c r="N41" s="40">
        <f t="shared" si="4"/>
        <v>220.5</v>
      </c>
    </row>
    <row r="42" spans="1:14" ht="15">
      <c r="A42" s="38" t="s">
        <v>50</v>
      </c>
      <c r="B42" s="39" t="s">
        <v>18</v>
      </c>
      <c r="C42" s="145">
        <f>'Almoxarifado-Abril_2021'!L42</f>
        <v>2</v>
      </c>
      <c r="D42" s="40">
        <f t="shared" si="0"/>
        <v>7.99</v>
      </c>
      <c r="E42" s="94">
        <f>'Almoxarifado-Abril_2021'!N42</f>
        <v>15.98</v>
      </c>
      <c r="F42" s="155"/>
      <c r="G42" s="161"/>
      <c r="H42" s="40">
        <f t="shared" si="1"/>
        <v>0</v>
      </c>
      <c r="I42" s="155"/>
      <c r="J42" s="156"/>
      <c r="K42" s="58">
        <f t="shared" si="5"/>
        <v>0</v>
      </c>
      <c r="L42" s="145">
        <f t="shared" si="2"/>
        <v>2</v>
      </c>
      <c r="M42" s="40">
        <f t="shared" si="3"/>
        <v>7.99</v>
      </c>
      <c r="N42" s="40">
        <f t="shared" si="4"/>
        <v>15.98</v>
      </c>
    </row>
    <row r="43" spans="1:14" ht="15">
      <c r="A43" s="38" t="s">
        <v>51</v>
      </c>
      <c r="B43" s="39" t="s">
        <v>32</v>
      </c>
      <c r="C43" s="145">
        <f>'Almoxarifado-Abril_2021'!L43</f>
        <v>1</v>
      </c>
      <c r="D43" s="40">
        <f t="shared" si="0"/>
        <v>4.95</v>
      </c>
      <c r="E43" s="94">
        <f>'Almoxarifado-Abril_2021'!N43</f>
        <v>4.95</v>
      </c>
      <c r="F43" s="155"/>
      <c r="G43" s="161"/>
      <c r="H43" s="40">
        <f t="shared" si="1"/>
        <v>0</v>
      </c>
      <c r="I43" s="155"/>
      <c r="J43" s="156"/>
      <c r="K43" s="58">
        <f t="shared" si="5"/>
        <v>0</v>
      </c>
      <c r="L43" s="145">
        <f t="shared" si="2"/>
        <v>1</v>
      </c>
      <c r="M43" s="40">
        <f t="shared" si="3"/>
        <v>4.95</v>
      </c>
      <c r="N43" s="40">
        <f t="shared" si="4"/>
        <v>4.95</v>
      </c>
    </row>
    <row r="44" spans="1:14" ht="15">
      <c r="A44" s="38" t="s">
        <v>52</v>
      </c>
      <c r="B44" s="39" t="s">
        <v>53</v>
      </c>
      <c r="C44" s="145">
        <f>'Almoxarifado-Abril_2021'!L44</f>
        <v>31</v>
      </c>
      <c r="D44" s="40">
        <f t="shared" si="0"/>
        <v>10.15</v>
      </c>
      <c r="E44" s="94">
        <f>'Almoxarifado-Abril_2021'!N44</f>
        <v>314.65</v>
      </c>
      <c r="F44" s="155"/>
      <c r="G44" s="161"/>
      <c r="H44" s="40">
        <f t="shared" si="1"/>
        <v>0</v>
      </c>
      <c r="I44" s="155"/>
      <c r="J44" s="156"/>
      <c r="K44" s="58">
        <f t="shared" si="5"/>
        <v>0</v>
      </c>
      <c r="L44" s="145">
        <f t="shared" si="2"/>
        <v>31</v>
      </c>
      <c r="M44" s="40">
        <f t="shared" si="3"/>
        <v>10.15</v>
      </c>
      <c r="N44" s="40">
        <f t="shared" si="4"/>
        <v>314.65</v>
      </c>
    </row>
    <row r="45" spans="1:14" ht="15">
      <c r="A45" s="38" t="s">
        <v>54</v>
      </c>
      <c r="B45" s="39" t="s">
        <v>32</v>
      </c>
      <c r="C45" s="145">
        <f>'Almoxarifado-Abril_2021'!L45</f>
        <v>12</v>
      </c>
      <c r="D45" s="40">
        <f t="shared" si="0"/>
        <v>10.15</v>
      </c>
      <c r="E45" s="94">
        <f>'Almoxarifado-Abril_2021'!N45</f>
        <v>121.8</v>
      </c>
      <c r="F45" s="155"/>
      <c r="G45" s="161"/>
      <c r="H45" s="40">
        <f t="shared" si="1"/>
        <v>0</v>
      </c>
      <c r="I45" s="155"/>
      <c r="J45" s="156"/>
      <c r="K45" s="58">
        <f t="shared" si="5"/>
        <v>0</v>
      </c>
      <c r="L45" s="145">
        <f t="shared" si="2"/>
        <v>12</v>
      </c>
      <c r="M45" s="40">
        <f t="shared" si="3"/>
        <v>10.15</v>
      </c>
      <c r="N45" s="40">
        <f t="shared" si="4"/>
        <v>121.8</v>
      </c>
    </row>
    <row r="46" spans="1:14" ht="15">
      <c r="A46" s="38" t="s">
        <v>55</v>
      </c>
      <c r="B46" s="39" t="s">
        <v>32</v>
      </c>
      <c r="C46" s="145">
        <f>'Almoxarifado-Abril_2021'!L46</f>
        <v>7</v>
      </c>
      <c r="D46" s="40">
        <f t="shared" si="0"/>
        <v>10.15</v>
      </c>
      <c r="E46" s="94">
        <f>'Almoxarifado-Abril_2021'!N46</f>
        <v>71.05</v>
      </c>
      <c r="F46" s="155"/>
      <c r="G46" s="161"/>
      <c r="H46" s="40">
        <f t="shared" si="1"/>
        <v>0</v>
      </c>
      <c r="I46" s="155"/>
      <c r="J46" s="156"/>
      <c r="K46" s="58">
        <f t="shared" si="5"/>
        <v>0</v>
      </c>
      <c r="L46" s="145">
        <f t="shared" si="2"/>
        <v>7</v>
      </c>
      <c r="M46" s="40">
        <f t="shared" si="3"/>
        <v>10.15</v>
      </c>
      <c r="N46" s="40">
        <f t="shared" si="4"/>
        <v>71.05</v>
      </c>
    </row>
    <row r="47" spans="1:14" ht="15">
      <c r="A47" s="38" t="s">
        <v>56</v>
      </c>
      <c r="B47" s="39" t="s">
        <v>32</v>
      </c>
      <c r="C47" s="145">
        <f>'Almoxarifado-Abril_2021'!L47</f>
        <v>5</v>
      </c>
      <c r="D47" s="40">
        <f t="shared" si="0"/>
        <v>29</v>
      </c>
      <c r="E47" s="94">
        <f>'Almoxarifado-Abril_2021'!N47</f>
        <v>145</v>
      </c>
      <c r="F47" s="155"/>
      <c r="G47" s="161"/>
      <c r="H47" s="40">
        <f t="shared" si="1"/>
        <v>0</v>
      </c>
      <c r="I47" s="155">
        <v>2</v>
      </c>
      <c r="J47" s="156">
        <v>29</v>
      </c>
      <c r="K47" s="58">
        <f t="shared" si="5"/>
        <v>58</v>
      </c>
      <c r="L47" s="145">
        <f t="shared" si="2"/>
        <v>3</v>
      </c>
      <c r="M47" s="40">
        <f t="shared" si="3"/>
        <v>29</v>
      </c>
      <c r="N47" s="40">
        <f t="shared" si="4"/>
        <v>87</v>
      </c>
    </row>
    <row r="48" spans="1:14" ht="15">
      <c r="A48" s="38" t="s">
        <v>57</v>
      </c>
      <c r="B48" s="39" t="s">
        <v>18</v>
      </c>
      <c r="C48" s="145">
        <f>'Almoxarifado-Abril_2021'!L48</f>
        <v>19</v>
      </c>
      <c r="D48" s="40">
        <f t="shared" si="0"/>
        <v>2.48</v>
      </c>
      <c r="E48" s="94">
        <f>'Almoxarifado-Abril_2021'!N48</f>
        <v>47.12</v>
      </c>
      <c r="F48" s="155"/>
      <c r="G48" s="161"/>
      <c r="H48" s="40">
        <f t="shared" si="1"/>
        <v>0</v>
      </c>
      <c r="I48" s="155"/>
      <c r="J48" s="156"/>
      <c r="K48" s="58">
        <f t="shared" si="5"/>
        <v>0</v>
      </c>
      <c r="L48" s="145">
        <f t="shared" si="2"/>
        <v>19</v>
      </c>
      <c r="M48" s="40">
        <f t="shared" si="3"/>
        <v>2.48</v>
      </c>
      <c r="N48" s="40">
        <f t="shared" si="4"/>
        <v>47.12</v>
      </c>
    </row>
    <row r="49" spans="1:14" ht="15">
      <c r="A49" s="38" t="s">
        <v>58</v>
      </c>
      <c r="B49" s="39" t="s">
        <v>18</v>
      </c>
      <c r="C49" s="145">
        <f>'Almoxarifado-Abril_2021'!L49</f>
        <v>98</v>
      </c>
      <c r="D49" s="40">
        <f t="shared" si="0"/>
        <v>0.26</v>
      </c>
      <c r="E49" s="94">
        <f>'Almoxarifado-Abril_2021'!N49</f>
        <v>25.48</v>
      </c>
      <c r="F49" s="155"/>
      <c r="G49" s="161"/>
      <c r="H49" s="40">
        <f t="shared" si="1"/>
        <v>0</v>
      </c>
      <c r="I49" s="155"/>
      <c r="J49" s="156"/>
      <c r="K49" s="58">
        <f t="shared" si="5"/>
        <v>0</v>
      </c>
      <c r="L49" s="145">
        <f t="shared" si="2"/>
        <v>98</v>
      </c>
      <c r="M49" s="40">
        <f t="shared" si="3"/>
        <v>0.26</v>
      </c>
      <c r="N49" s="40">
        <f t="shared" si="4"/>
        <v>25.48</v>
      </c>
    </row>
    <row r="50" spans="1:14" ht="15">
      <c r="A50" s="38" t="s">
        <v>59</v>
      </c>
      <c r="B50" s="39" t="s">
        <v>18</v>
      </c>
      <c r="C50" s="145">
        <f>'Almoxarifado-Abril_2021'!L50</f>
        <v>1</v>
      </c>
      <c r="D50" s="40">
        <f t="shared" si="0"/>
        <v>2.98</v>
      </c>
      <c r="E50" s="94">
        <f>'Almoxarifado-Abril_2021'!N50</f>
        <v>2.98</v>
      </c>
      <c r="F50" s="155"/>
      <c r="G50" s="161"/>
      <c r="H50" s="40">
        <f t="shared" si="1"/>
        <v>0</v>
      </c>
      <c r="I50" s="155"/>
      <c r="J50" s="156"/>
      <c r="K50" s="58">
        <f t="shared" si="5"/>
        <v>0</v>
      </c>
      <c r="L50" s="145">
        <f t="shared" si="2"/>
        <v>1</v>
      </c>
      <c r="M50" s="40">
        <f t="shared" si="3"/>
        <v>2.98</v>
      </c>
      <c r="N50" s="40">
        <f t="shared" si="4"/>
        <v>2.98</v>
      </c>
    </row>
    <row r="51" spans="1:14" ht="15">
      <c r="A51" s="38" t="s">
        <v>60</v>
      </c>
      <c r="B51" s="39" t="s">
        <v>32</v>
      </c>
      <c r="C51" s="145">
        <f>'Almoxarifado-Abril_2021'!L51</f>
        <v>2</v>
      </c>
      <c r="D51" s="40">
        <f t="shared" si="0"/>
        <v>17.99</v>
      </c>
      <c r="E51" s="94">
        <f>'Almoxarifado-Abril_2021'!N51</f>
        <v>35.98</v>
      </c>
      <c r="F51" s="155"/>
      <c r="G51" s="161"/>
      <c r="H51" s="40">
        <f t="shared" si="1"/>
        <v>0</v>
      </c>
      <c r="I51" s="155"/>
      <c r="J51" s="156"/>
      <c r="K51" s="58">
        <f t="shared" si="5"/>
        <v>0</v>
      </c>
      <c r="L51" s="145">
        <f t="shared" si="2"/>
        <v>2</v>
      </c>
      <c r="M51" s="40">
        <f t="shared" si="3"/>
        <v>17.99</v>
      </c>
      <c r="N51" s="40">
        <f t="shared" si="4"/>
        <v>35.98</v>
      </c>
    </row>
    <row r="52" spans="1:14" ht="15">
      <c r="A52" s="38" t="s">
        <v>61</v>
      </c>
      <c r="B52" s="39" t="s">
        <v>32</v>
      </c>
      <c r="C52" s="145">
        <f>'Almoxarifado-Abril_2021'!L52</f>
        <v>1</v>
      </c>
      <c r="D52" s="40">
        <f t="shared" si="0"/>
        <v>15.29</v>
      </c>
      <c r="E52" s="94">
        <f>'Almoxarifado-Abril_2021'!N52</f>
        <v>15.29</v>
      </c>
      <c r="F52" s="155"/>
      <c r="G52" s="161"/>
      <c r="H52" s="40">
        <f t="shared" si="1"/>
        <v>0</v>
      </c>
      <c r="I52" s="155"/>
      <c r="J52" s="156"/>
      <c r="K52" s="58">
        <f t="shared" si="5"/>
        <v>0</v>
      </c>
      <c r="L52" s="145">
        <f t="shared" si="2"/>
        <v>1</v>
      </c>
      <c r="M52" s="40">
        <f t="shared" si="3"/>
        <v>15.29</v>
      </c>
      <c r="N52" s="40">
        <f t="shared" si="4"/>
        <v>15.29</v>
      </c>
    </row>
    <row r="53" spans="1:14" ht="15">
      <c r="A53" s="38" t="s">
        <v>62</v>
      </c>
      <c r="B53" s="39" t="s">
        <v>32</v>
      </c>
      <c r="C53" s="145">
        <f>'Almoxarifado-Abril_2021'!L53</f>
        <v>1</v>
      </c>
      <c r="D53" s="40">
        <f t="shared" si="0"/>
        <v>15.6</v>
      </c>
      <c r="E53" s="94">
        <f>'Almoxarifado-Abril_2021'!N53</f>
        <v>15.6</v>
      </c>
      <c r="F53" s="155"/>
      <c r="G53" s="161"/>
      <c r="H53" s="40">
        <f t="shared" si="1"/>
        <v>0</v>
      </c>
      <c r="I53" s="155"/>
      <c r="J53" s="156"/>
      <c r="K53" s="58">
        <f t="shared" si="5"/>
        <v>0</v>
      </c>
      <c r="L53" s="145">
        <f t="shared" si="2"/>
        <v>1</v>
      </c>
      <c r="M53" s="40">
        <f t="shared" si="3"/>
        <v>15.6</v>
      </c>
      <c r="N53" s="40">
        <f t="shared" si="4"/>
        <v>15.6</v>
      </c>
    </row>
    <row r="54" spans="1:14" ht="15">
      <c r="A54" s="38" t="s">
        <v>63</v>
      </c>
      <c r="B54" s="39" t="s">
        <v>32</v>
      </c>
      <c r="C54" s="145">
        <f>'Almoxarifado-Abril_2021'!L54</f>
        <v>3</v>
      </c>
      <c r="D54" s="40">
        <f t="shared" si="0"/>
        <v>14.7</v>
      </c>
      <c r="E54" s="94">
        <f>'Almoxarifado-Abril_2021'!N54</f>
        <v>44.1</v>
      </c>
      <c r="F54" s="155"/>
      <c r="G54" s="161"/>
      <c r="H54" s="40">
        <f t="shared" si="1"/>
        <v>0</v>
      </c>
      <c r="I54" s="155"/>
      <c r="J54" s="156"/>
      <c r="K54" s="58">
        <f t="shared" si="5"/>
        <v>0</v>
      </c>
      <c r="L54" s="145">
        <f t="shared" si="2"/>
        <v>3</v>
      </c>
      <c r="M54" s="40">
        <f t="shared" si="3"/>
        <v>14.7</v>
      </c>
      <c r="N54" s="40">
        <f t="shared" si="4"/>
        <v>44.1</v>
      </c>
    </row>
    <row r="55" spans="1:14" ht="15">
      <c r="A55" s="38" t="s">
        <v>64</v>
      </c>
      <c r="B55" s="39" t="s">
        <v>18</v>
      </c>
      <c r="C55" s="145">
        <f>'Almoxarifado-Abril_2021'!L55</f>
        <v>5</v>
      </c>
      <c r="D55" s="40">
        <f t="shared" si="0"/>
        <v>19.06</v>
      </c>
      <c r="E55" s="94">
        <f>'Almoxarifado-Abril_2021'!N55</f>
        <v>95.3</v>
      </c>
      <c r="F55" s="155"/>
      <c r="G55" s="161"/>
      <c r="H55" s="40">
        <f t="shared" si="1"/>
        <v>0</v>
      </c>
      <c r="I55" s="155"/>
      <c r="J55" s="156"/>
      <c r="K55" s="58">
        <f t="shared" si="5"/>
        <v>0</v>
      </c>
      <c r="L55" s="145">
        <f t="shared" si="2"/>
        <v>5</v>
      </c>
      <c r="M55" s="40">
        <f t="shared" si="3"/>
        <v>19.06</v>
      </c>
      <c r="N55" s="40">
        <f t="shared" si="4"/>
        <v>95.3</v>
      </c>
    </row>
    <row r="56" spans="1:14" ht="15">
      <c r="A56" s="38" t="s">
        <v>65</v>
      </c>
      <c r="B56" s="39" t="s">
        <v>32</v>
      </c>
      <c r="C56" s="145">
        <f>'Almoxarifado-Abril_2021'!L56</f>
        <v>12</v>
      </c>
      <c r="D56" s="40">
        <f t="shared" si="0"/>
        <v>0.85</v>
      </c>
      <c r="E56" s="94">
        <f>'Almoxarifado-Abril_2021'!N56</f>
        <v>10.2</v>
      </c>
      <c r="F56" s="155"/>
      <c r="G56" s="161"/>
      <c r="H56" s="40">
        <f t="shared" si="1"/>
        <v>0</v>
      </c>
      <c r="I56" s="155"/>
      <c r="J56" s="156"/>
      <c r="K56" s="58">
        <f t="shared" si="5"/>
        <v>0</v>
      </c>
      <c r="L56" s="145">
        <f t="shared" si="2"/>
        <v>12</v>
      </c>
      <c r="M56" s="40">
        <f t="shared" si="3"/>
        <v>0.85</v>
      </c>
      <c r="N56" s="40">
        <f t="shared" si="4"/>
        <v>10.2</v>
      </c>
    </row>
    <row r="57" spans="1:14" ht="15">
      <c r="A57" s="38" t="s">
        <v>66</v>
      </c>
      <c r="B57" s="39" t="s">
        <v>32</v>
      </c>
      <c r="C57" s="145">
        <f>'Almoxarifado-Abril_2021'!L57</f>
        <v>9</v>
      </c>
      <c r="D57" s="40">
        <f t="shared" si="0"/>
        <v>0.87</v>
      </c>
      <c r="E57" s="94">
        <f>'Almoxarifado-Abril_2021'!N57</f>
        <v>7.83</v>
      </c>
      <c r="F57" s="155"/>
      <c r="G57" s="161"/>
      <c r="H57" s="40">
        <f t="shared" si="1"/>
        <v>0</v>
      </c>
      <c r="I57" s="155"/>
      <c r="J57" s="156"/>
      <c r="K57" s="58">
        <f t="shared" si="5"/>
        <v>0</v>
      </c>
      <c r="L57" s="145">
        <f t="shared" si="2"/>
        <v>9</v>
      </c>
      <c r="M57" s="40">
        <f t="shared" si="3"/>
        <v>0.87</v>
      </c>
      <c r="N57" s="40">
        <f t="shared" si="4"/>
        <v>7.83</v>
      </c>
    </row>
    <row r="58" spans="1:14" ht="15">
      <c r="A58" s="38" t="s">
        <v>67</v>
      </c>
      <c r="B58" s="39" t="s">
        <v>32</v>
      </c>
      <c r="C58" s="145">
        <f>'Almoxarifado-Abril_2021'!L58</f>
        <v>58</v>
      </c>
      <c r="D58" s="40">
        <f t="shared" si="0"/>
        <v>0.52</v>
      </c>
      <c r="E58" s="94">
        <f>'Almoxarifado-Abril_2021'!N58</f>
        <v>30.16</v>
      </c>
      <c r="F58" s="155"/>
      <c r="G58" s="161"/>
      <c r="H58" s="40">
        <f t="shared" si="1"/>
        <v>0</v>
      </c>
      <c r="I58" s="155">
        <v>5</v>
      </c>
      <c r="J58" s="156">
        <v>0.52</v>
      </c>
      <c r="K58" s="58">
        <f t="shared" si="5"/>
        <v>2.6</v>
      </c>
      <c r="L58" s="145">
        <f t="shared" si="2"/>
        <v>53</v>
      </c>
      <c r="M58" s="40">
        <f t="shared" si="3"/>
        <v>0.52</v>
      </c>
      <c r="N58" s="40">
        <f t="shared" si="4"/>
        <v>27.56</v>
      </c>
    </row>
    <row r="59" spans="1:14" ht="15">
      <c r="A59" s="38" t="s">
        <v>68</v>
      </c>
      <c r="B59" s="39" t="s">
        <v>32</v>
      </c>
      <c r="C59" s="145">
        <f>'Almoxarifado-Abril_2021'!L59</f>
        <v>1</v>
      </c>
      <c r="D59" s="40">
        <f t="shared" si="0"/>
        <v>18.2</v>
      </c>
      <c r="E59" s="94">
        <f>'Almoxarifado-Abril_2021'!N59</f>
        <v>18.2</v>
      </c>
      <c r="F59" s="155"/>
      <c r="G59" s="161"/>
      <c r="H59" s="40">
        <f t="shared" si="1"/>
        <v>0</v>
      </c>
      <c r="I59" s="155"/>
      <c r="J59" s="156"/>
      <c r="K59" s="58">
        <f t="shared" si="5"/>
        <v>0</v>
      </c>
      <c r="L59" s="145">
        <f t="shared" si="2"/>
        <v>1</v>
      </c>
      <c r="M59" s="40">
        <f t="shared" si="3"/>
        <v>18.2</v>
      </c>
      <c r="N59" s="40">
        <f t="shared" si="4"/>
        <v>18.2</v>
      </c>
    </row>
    <row r="60" spans="1:14" ht="15">
      <c r="A60" s="38" t="s">
        <v>69</v>
      </c>
      <c r="B60" s="39" t="s">
        <v>18</v>
      </c>
      <c r="C60" s="145">
        <f>'Almoxarifado-Abril_2021'!L60</f>
        <v>5</v>
      </c>
      <c r="D60" s="40">
        <f t="shared" si="0"/>
        <v>2.8</v>
      </c>
      <c r="E60" s="94">
        <f>'Almoxarifado-Abril_2021'!N60</f>
        <v>14</v>
      </c>
      <c r="F60" s="155"/>
      <c r="G60" s="161"/>
      <c r="H60" s="40">
        <f t="shared" si="1"/>
        <v>0</v>
      </c>
      <c r="I60" s="155">
        <v>1</v>
      </c>
      <c r="J60" s="156">
        <v>2.8</v>
      </c>
      <c r="K60" s="58">
        <f t="shared" si="5"/>
        <v>2.8</v>
      </c>
      <c r="L60" s="145">
        <f t="shared" si="2"/>
        <v>4</v>
      </c>
      <c r="M60" s="40">
        <f t="shared" si="3"/>
        <v>2.8</v>
      </c>
      <c r="N60" s="40">
        <f t="shared" si="4"/>
        <v>11.2</v>
      </c>
    </row>
    <row r="61" spans="1:14" ht="15">
      <c r="A61" s="38" t="s">
        <v>70</v>
      </c>
      <c r="B61" s="39" t="s">
        <v>18</v>
      </c>
      <c r="C61" s="145">
        <f>'Almoxarifado-Abril_2021'!L61</f>
        <v>50</v>
      </c>
      <c r="D61" s="40">
        <f t="shared" si="0"/>
        <v>0.37</v>
      </c>
      <c r="E61" s="94">
        <f>'Almoxarifado-Abril_2021'!N61</f>
        <v>18.5</v>
      </c>
      <c r="F61" s="155"/>
      <c r="G61" s="161"/>
      <c r="H61" s="40">
        <f t="shared" si="1"/>
        <v>0</v>
      </c>
      <c r="I61" s="155"/>
      <c r="J61" s="156"/>
      <c r="K61" s="58">
        <f t="shared" si="5"/>
        <v>0</v>
      </c>
      <c r="L61" s="145">
        <f t="shared" si="2"/>
        <v>50</v>
      </c>
      <c r="M61" s="40">
        <f t="shared" si="3"/>
        <v>0.37</v>
      </c>
      <c r="N61" s="40">
        <f t="shared" si="4"/>
        <v>18.5</v>
      </c>
    </row>
    <row r="62" spans="1:14" ht="15">
      <c r="A62" s="38" t="s">
        <v>71</v>
      </c>
      <c r="B62" s="39" t="s">
        <v>72</v>
      </c>
      <c r="C62" s="145">
        <f>'Almoxarifado-Abril_2021'!L62</f>
        <v>4</v>
      </c>
      <c r="D62" s="40">
        <f t="shared" si="0"/>
        <v>3.87</v>
      </c>
      <c r="E62" s="94">
        <f>'Almoxarifado-Abril_2021'!N62</f>
        <v>15.48</v>
      </c>
      <c r="F62" s="155"/>
      <c r="G62" s="161"/>
      <c r="H62" s="40">
        <f t="shared" si="1"/>
        <v>0</v>
      </c>
      <c r="I62" s="155"/>
      <c r="J62" s="156"/>
      <c r="K62" s="58">
        <f t="shared" si="5"/>
        <v>0</v>
      </c>
      <c r="L62" s="145">
        <f t="shared" si="2"/>
        <v>4</v>
      </c>
      <c r="M62" s="40">
        <f t="shared" si="3"/>
        <v>3.87</v>
      </c>
      <c r="N62" s="40">
        <f t="shared" si="4"/>
        <v>15.48</v>
      </c>
    </row>
    <row r="63" spans="1:14" ht="15">
      <c r="A63" s="38" t="s">
        <v>73</v>
      </c>
      <c r="B63" s="39" t="s">
        <v>72</v>
      </c>
      <c r="C63" s="145">
        <f>'Almoxarifado-Abril_2021'!L63</f>
        <v>3</v>
      </c>
      <c r="D63" s="40">
        <f t="shared" si="0"/>
        <v>3.89</v>
      </c>
      <c r="E63" s="94">
        <f>'Almoxarifado-Abril_2021'!N63</f>
        <v>11.67</v>
      </c>
      <c r="F63" s="155"/>
      <c r="G63" s="161"/>
      <c r="H63" s="40">
        <f t="shared" si="1"/>
        <v>0</v>
      </c>
      <c r="I63" s="155"/>
      <c r="J63" s="156"/>
      <c r="K63" s="58">
        <f t="shared" si="5"/>
        <v>0</v>
      </c>
      <c r="L63" s="145">
        <f t="shared" si="2"/>
        <v>3</v>
      </c>
      <c r="M63" s="40">
        <f t="shared" si="3"/>
        <v>3.89</v>
      </c>
      <c r="N63" s="40">
        <f t="shared" si="4"/>
        <v>11.67</v>
      </c>
    </row>
    <row r="64" spans="1:14" ht="15">
      <c r="A64" s="38" t="s">
        <v>74</v>
      </c>
      <c r="B64" s="39" t="s">
        <v>72</v>
      </c>
      <c r="C64" s="145">
        <f>'Almoxarifado-Abril_2021'!L64</f>
        <v>4</v>
      </c>
      <c r="D64" s="40">
        <f t="shared" si="0"/>
        <v>3.29</v>
      </c>
      <c r="E64" s="94">
        <f>'Almoxarifado-Abril_2021'!N64</f>
        <v>13.16</v>
      </c>
      <c r="F64" s="155"/>
      <c r="G64" s="161"/>
      <c r="H64" s="40">
        <f t="shared" si="1"/>
        <v>0</v>
      </c>
      <c r="I64" s="155"/>
      <c r="J64" s="156"/>
      <c r="K64" s="58">
        <f t="shared" si="5"/>
        <v>0</v>
      </c>
      <c r="L64" s="145">
        <f t="shared" si="2"/>
        <v>4</v>
      </c>
      <c r="M64" s="40">
        <f t="shared" si="3"/>
        <v>3.29</v>
      </c>
      <c r="N64" s="40">
        <f t="shared" si="4"/>
        <v>13.16</v>
      </c>
    </row>
    <row r="65" spans="1:14" ht="15">
      <c r="A65" s="38" t="s">
        <v>75</v>
      </c>
      <c r="B65" s="39" t="s">
        <v>72</v>
      </c>
      <c r="C65" s="145">
        <f>'Almoxarifado-Abril_2021'!L65</f>
        <v>2</v>
      </c>
      <c r="D65" s="40">
        <f t="shared" si="0"/>
        <v>3.87</v>
      </c>
      <c r="E65" s="94">
        <f>'Almoxarifado-Abril_2021'!N65</f>
        <v>7.74</v>
      </c>
      <c r="F65" s="155"/>
      <c r="G65" s="161"/>
      <c r="H65" s="40">
        <f t="shared" si="1"/>
        <v>0</v>
      </c>
      <c r="I65" s="155"/>
      <c r="J65" s="156"/>
      <c r="K65" s="58">
        <f t="shared" si="5"/>
        <v>0</v>
      </c>
      <c r="L65" s="145">
        <f t="shared" si="2"/>
        <v>2</v>
      </c>
      <c r="M65" s="40">
        <f t="shared" si="3"/>
        <v>3.87</v>
      </c>
      <c r="N65" s="40">
        <f t="shared" si="4"/>
        <v>7.74</v>
      </c>
    </row>
    <row r="66" spans="1:14" ht="15">
      <c r="A66" s="38" t="s">
        <v>76</v>
      </c>
      <c r="B66" s="39" t="s">
        <v>72</v>
      </c>
      <c r="C66" s="145">
        <f>'Almoxarifado-Abril_2021'!L66</f>
        <v>4</v>
      </c>
      <c r="D66" s="40">
        <f t="shared" si="0"/>
        <v>14.9</v>
      </c>
      <c r="E66" s="94">
        <f>'Almoxarifado-Abril_2021'!N66</f>
        <v>59.6</v>
      </c>
      <c r="F66" s="155"/>
      <c r="G66" s="161"/>
      <c r="H66" s="40">
        <f t="shared" si="1"/>
        <v>0</v>
      </c>
      <c r="I66" s="155">
        <v>3</v>
      </c>
      <c r="J66" s="156">
        <v>14.9</v>
      </c>
      <c r="K66" s="58">
        <f t="shared" si="5"/>
        <v>44.7</v>
      </c>
      <c r="L66" s="145">
        <f t="shared" si="2"/>
        <v>1</v>
      </c>
      <c r="M66" s="40">
        <f t="shared" si="3"/>
        <v>14.9</v>
      </c>
      <c r="N66" s="40">
        <f t="shared" si="4"/>
        <v>14.899999999999999</v>
      </c>
    </row>
    <row r="67" spans="1:14" ht="15">
      <c r="A67" s="38" t="s">
        <v>77</v>
      </c>
      <c r="B67" s="39" t="s">
        <v>32</v>
      </c>
      <c r="C67" s="145">
        <f>'Almoxarifado-Abril_2021'!L67</f>
        <v>1</v>
      </c>
      <c r="D67" s="40">
        <f t="shared" si="0"/>
        <v>35.56</v>
      </c>
      <c r="E67" s="94">
        <f>'Almoxarifado-Abril_2021'!N67</f>
        <v>35.56</v>
      </c>
      <c r="F67" s="155"/>
      <c r="G67" s="161"/>
      <c r="H67" s="40">
        <f t="shared" si="1"/>
        <v>0</v>
      </c>
      <c r="I67" s="155"/>
      <c r="J67" s="156"/>
      <c r="K67" s="58">
        <f t="shared" si="5"/>
        <v>0</v>
      </c>
      <c r="L67" s="145">
        <f t="shared" si="2"/>
        <v>1</v>
      </c>
      <c r="M67" s="40">
        <f t="shared" si="3"/>
        <v>35.56</v>
      </c>
      <c r="N67" s="40">
        <f t="shared" si="4"/>
        <v>35.56</v>
      </c>
    </row>
    <row r="68" spans="1:14" ht="15">
      <c r="A68" s="38" t="s">
        <v>78</v>
      </c>
      <c r="B68" s="39" t="s">
        <v>32</v>
      </c>
      <c r="C68" s="145">
        <f>'Almoxarifado-Abril_2021'!L68</f>
        <v>23</v>
      </c>
      <c r="D68" s="40">
        <f t="shared" si="0"/>
        <v>2.94</v>
      </c>
      <c r="E68" s="94">
        <f>'Almoxarifado-Abril_2021'!N68</f>
        <v>67.62</v>
      </c>
      <c r="F68" s="155"/>
      <c r="G68" s="161"/>
      <c r="H68" s="40">
        <f t="shared" si="1"/>
        <v>0</v>
      </c>
      <c r="I68" s="155"/>
      <c r="J68" s="156"/>
      <c r="K68" s="58">
        <f t="shared" si="5"/>
        <v>0</v>
      </c>
      <c r="L68" s="145">
        <f t="shared" si="2"/>
        <v>23</v>
      </c>
      <c r="M68" s="40">
        <f t="shared" si="3"/>
        <v>2.94</v>
      </c>
      <c r="N68" s="40">
        <f t="shared" si="4"/>
        <v>67.62</v>
      </c>
    </row>
    <row r="69" spans="1:14" ht="15">
      <c r="A69" s="38" t="s">
        <v>79</v>
      </c>
      <c r="B69" s="39" t="s">
        <v>18</v>
      </c>
      <c r="C69" s="145">
        <f>'Almoxarifado-Abril_2021'!L69</f>
        <v>6</v>
      </c>
      <c r="D69" s="40">
        <f t="shared" si="0"/>
        <v>23.7</v>
      </c>
      <c r="E69" s="94">
        <f>'Almoxarifado-Abril_2021'!N69</f>
        <v>142.2</v>
      </c>
      <c r="F69" s="155"/>
      <c r="G69" s="161"/>
      <c r="H69" s="40">
        <f t="shared" si="1"/>
        <v>0</v>
      </c>
      <c r="I69" s="155"/>
      <c r="J69" s="156"/>
      <c r="K69" s="58">
        <f t="shared" si="5"/>
        <v>0</v>
      </c>
      <c r="L69" s="145">
        <f t="shared" si="2"/>
        <v>6</v>
      </c>
      <c r="M69" s="40">
        <f t="shared" si="3"/>
        <v>23.7</v>
      </c>
      <c r="N69" s="40">
        <f t="shared" si="4"/>
        <v>142.2</v>
      </c>
    </row>
    <row r="70" spans="1:14" ht="15">
      <c r="A70" s="38" t="s">
        <v>80</v>
      </c>
      <c r="B70" s="39" t="s">
        <v>18</v>
      </c>
      <c r="C70" s="145">
        <f>'Almoxarifado-Abril_2021'!L70</f>
        <v>2</v>
      </c>
      <c r="D70" s="40">
        <f t="shared" si="0"/>
        <v>34.85</v>
      </c>
      <c r="E70" s="94">
        <f>'Almoxarifado-Abril_2021'!N70</f>
        <v>69.70000000000002</v>
      </c>
      <c r="F70" s="155"/>
      <c r="G70" s="161"/>
      <c r="H70" s="40">
        <f t="shared" si="1"/>
        <v>0</v>
      </c>
      <c r="I70" s="155">
        <v>1</v>
      </c>
      <c r="J70" s="156">
        <v>34.85</v>
      </c>
      <c r="K70" s="58">
        <f t="shared" si="5"/>
        <v>34.85</v>
      </c>
      <c r="L70" s="145">
        <f t="shared" si="2"/>
        <v>1</v>
      </c>
      <c r="M70" s="40">
        <f t="shared" si="3"/>
        <v>34.85</v>
      </c>
      <c r="N70" s="40">
        <f t="shared" si="4"/>
        <v>34.850000000000016</v>
      </c>
    </row>
    <row r="71" spans="1:14" ht="15">
      <c r="A71" s="38" t="s">
        <v>81</v>
      </c>
      <c r="B71" s="39" t="s">
        <v>72</v>
      </c>
      <c r="C71" s="145">
        <f>'Almoxarifado-Abril_2021'!L71</f>
        <v>1</v>
      </c>
      <c r="D71" s="40">
        <f t="shared" si="0"/>
        <v>5.73</v>
      </c>
      <c r="E71" s="94">
        <f>'Almoxarifado-Abril_2021'!N71</f>
        <v>5.73</v>
      </c>
      <c r="F71" s="155"/>
      <c r="G71" s="161"/>
      <c r="H71" s="40">
        <f t="shared" si="1"/>
        <v>0</v>
      </c>
      <c r="I71" s="155">
        <v>1</v>
      </c>
      <c r="J71" s="156">
        <v>5.73</v>
      </c>
      <c r="K71" s="58">
        <f t="shared" si="5"/>
        <v>5.73</v>
      </c>
      <c r="L71" s="145">
        <f t="shared" si="2"/>
        <v>0</v>
      </c>
      <c r="M71" s="40" t="str">
        <f t="shared" si="3"/>
        <v>-</v>
      </c>
      <c r="N71" s="40">
        <f t="shared" si="4"/>
        <v>0</v>
      </c>
    </row>
    <row r="72" spans="1:14" ht="15">
      <c r="A72" s="38" t="s">
        <v>82</v>
      </c>
      <c r="B72" s="39" t="s">
        <v>18</v>
      </c>
      <c r="C72" s="145">
        <f>'Almoxarifado-Abril_2021'!L72</f>
        <v>15</v>
      </c>
      <c r="D72" s="40">
        <f t="shared" si="0"/>
        <v>6.1</v>
      </c>
      <c r="E72" s="94">
        <f>'Almoxarifado-Abril_2021'!N72</f>
        <v>91.5</v>
      </c>
      <c r="F72" s="155"/>
      <c r="G72" s="161"/>
      <c r="H72" s="40">
        <f t="shared" si="1"/>
        <v>0</v>
      </c>
      <c r="I72" s="155">
        <v>6</v>
      </c>
      <c r="J72" s="156">
        <v>6.1</v>
      </c>
      <c r="K72" s="58">
        <f t="shared" si="5"/>
        <v>36.599999999999994</v>
      </c>
      <c r="L72" s="145">
        <f t="shared" si="2"/>
        <v>9</v>
      </c>
      <c r="M72" s="40">
        <f t="shared" si="3"/>
        <v>6.1</v>
      </c>
      <c r="N72" s="40">
        <f t="shared" si="4"/>
        <v>54.900000000000006</v>
      </c>
    </row>
    <row r="73" spans="1:14" ht="15">
      <c r="A73" s="38" t="s">
        <v>83</v>
      </c>
      <c r="B73" s="39" t="s">
        <v>18</v>
      </c>
      <c r="C73" s="145">
        <f>'Almoxarifado-Abril_2021'!L73</f>
        <v>25</v>
      </c>
      <c r="D73" s="40">
        <f t="shared" si="0"/>
        <v>6.1</v>
      </c>
      <c r="E73" s="94">
        <f>'Almoxarifado-Abril_2021'!N73</f>
        <v>152.5</v>
      </c>
      <c r="F73" s="155"/>
      <c r="G73" s="161"/>
      <c r="H73" s="40">
        <f t="shared" si="1"/>
        <v>0</v>
      </c>
      <c r="I73" s="155">
        <v>12</v>
      </c>
      <c r="J73" s="156">
        <v>6.1</v>
      </c>
      <c r="K73" s="58">
        <f t="shared" si="5"/>
        <v>73.19999999999999</v>
      </c>
      <c r="L73" s="145">
        <f t="shared" si="2"/>
        <v>13</v>
      </c>
      <c r="M73" s="40">
        <f t="shared" si="3"/>
        <v>6.1</v>
      </c>
      <c r="N73" s="40">
        <f t="shared" si="4"/>
        <v>79.30000000000001</v>
      </c>
    </row>
    <row r="74" spans="1:14" ht="15">
      <c r="A74" s="38" t="s">
        <v>84</v>
      </c>
      <c r="B74" s="39" t="s">
        <v>18</v>
      </c>
      <c r="C74" s="145">
        <f>'Almoxarifado-Abril_2021'!L74</f>
        <v>39</v>
      </c>
      <c r="D74" s="40">
        <f t="shared" si="0"/>
        <v>2.36</v>
      </c>
      <c r="E74" s="94">
        <f>'Almoxarifado-Abril_2021'!N74</f>
        <v>91.98</v>
      </c>
      <c r="F74" s="155"/>
      <c r="G74" s="161"/>
      <c r="H74" s="40">
        <f t="shared" si="1"/>
        <v>0</v>
      </c>
      <c r="I74" s="155">
        <v>30</v>
      </c>
      <c r="J74" s="156">
        <v>2.36</v>
      </c>
      <c r="K74" s="58">
        <f t="shared" si="5"/>
        <v>70.8</v>
      </c>
      <c r="L74" s="145">
        <f t="shared" si="2"/>
        <v>9</v>
      </c>
      <c r="M74" s="40">
        <f t="shared" si="3"/>
        <v>2.35</v>
      </c>
      <c r="N74" s="40">
        <f t="shared" si="4"/>
        <v>21.180000000000007</v>
      </c>
    </row>
    <row r="75" spans="1:14" ht="15">
      <c r="A75" s="38" t="s">
        <v>85</v>
      </c>
      <c r="B75" s="39" t="s">
        <v>18</v>
      </c>
      <c r="C75" s="145">
        <f>'Almoxarifado-Abril_2021'!L75</f>
        <v>20</v>
      </c>
      <c r="D75" s="40">
        <f aca="true" t="shared" si="6" ref="D75:D83">_xlfn.IFERROR(ROUND(E75/C75,2),"-")</f>
        <v>1.75</v>
      </c>
      <c r="E75" s="94">
        <f>'Almoxarifado-Abril_2021'!N75</f>
        <v>35</v>
      </c>
      <c r="F75" s="155"/>
      <c r="G75" s="161"/>
      <c r="H75" s="40">
        <f t="shared" si="1"/>
        <v>0</v>
      </c>
      <c r="I75" s="155">
        <v>11</v>
      </c>
      <c r="J75" s="156">
        <v>1.75</v>
      </c>
      <c r="K75" s="58">
        <f t="shared" si="5"/>
        <v>19.25</v>
      </c>
      <c r="L75" s="145">
        <f t="shared" si="2"/>
        <v>9</v>
      </c>
      <c r="M75" s="40">
        <f aca="true" t="shared" si="7" ref="M75:M83">_xlfn.IFERROR(ROUND(N75/L75,2),"-")</f>
        <v>1.75</v>
      </c>
      <c r="N75" s="40">
        <f t="shared" si="4"/>
        <v>15.75</v>
      </c>
    </row>
    <row r="76" spans="1:14" ht="15">
      <c r="A76" s="38" t="s">
        <v>86</v>
      </c>
      <c r="B76" s="39" t="s">
        <v>18</v>
      </c>
      <c r="C76" s="145">
        <f>'Almoxarifado-Abril_2021'!L76</f>
        <v>30</v>
      </c>
      <c r="D76" s="40">
        <f t="shared" si="6"/>
        <v>0.73</v>
      </c>
      <c r="E76" s="94">
        <f>'Almoxarifado-Abril_2021'!N76</f>
        <v>21.9</v>
      </c>
      <c r="F76" s="155"/>
      <c r="G76" s="161"/>
      <c r="H76" s="40">
        <f t="shared" si="1"/>
        <v>0</v>
      </c>
      <c r="I76" s="155">
        <v>13</v>
      </c>
      <c r="J76" s="156">
        <v>0.73</v>
      </c>
      <c r="K76" s="58">
        <f t="shared" si="5"/>
        <v>9.49</v>
      </c>
      <c r="L76" s="145">
        <f t="shared" si="2"/>
        <v>17</v>
      </c>
      <c r="M76" s="40">
        <f t="shared" si="7"/>
        <v>0.73</v>
      </c>
      <c r="N76" s="95">
        <f t="shared" si="4"/>
        <v>12.409999999999998</v>
      </c>
    </row>
    <row r="77" spans="1:14" ht="15">
      <c r="A77" s="38" t="s">
        <v>87</v>
      </c>
      <c r="B77" s="39" t="s">
        <v>18</v>
      </c>
      <c r="C77" s="145">
        <f>'Almoxarifado-Abril_2021'!L77</f>
        <v>2</v>
      </c>
      <c r="D77" s="40">
        <f t="shared" si="6"/>
        <v>35.5</v>
      </c>
      <c r="E77" s="94">
        <f>'Almoxarifado-Abril_2021'!N77</f>
        <v>71</v>
      </c>
      <c r="F77" s="155"/>
      <c r="G77" s="161"/>
      <c r="H77" s="40">
        <f t="shared" si="1"/>
        <v>0</v>
      </c>
      <c r="I77" s="155"/>
      <c r="J77" s="156"/>
      <c r="K77" s="58">
        <f t="shared" si="5"/>
        <v>0</v>
      </c>
      <c r="L77" s="145">
        <f t="shared" si="2"/>
        <v>2</v>
      </c>
      <c r="M77" s="40">
        <f t="shared" si="7"/>
        <v>35.5</v>
      </c>
      <c r="N77" s="40">
        <f t="shared" si="4"/>
        <v>71</v>
      </c>
    </row>
    <row r="78" spans="1:14" ht="15">
      <c r="A78" s="38" t="s">
        <v>88</v>
      </c>
      <c r="B78" s="39" t="s">
        <v>18</v>
      </c>
      <c r="C78" s="145">
        <f>'Almoxarifado-Abril_2021'!L78</f>
        <v>5</v>
      </c>
      <c r="D78" s="40">
        <f t="shared" si="6"/>
        <v>0.7</v>
      </c>
      <c r="E78" s="94">
        <f>'Almoxarifado-Abril_2021'!N78</f>
        <v>3.5</v>
      </c>
      <c r="F78" s="155"/>
      <c r="G78" s="161"/>
      <c r="H78" s="40">
        <f t="shared" si="1"/>
        <v>0</v>
      </c>
      <c r="I78" s="155">
        <v>5</v>
      </c>
      <c r="J78" s="156">
        <v>0.7</v>
      </c>
      <c r="K78" s="58">
        <f t="shared" si="5"/>
        <v>3.5</v>
      </c>
      <c r="L78" s="145">
        <f t="shared" si="2"/>
        <v>0</v>
      </c>
      <c r="M78" s="40" t="str">
        <f t="shared" si="7"/>
        <v>-</v>
      </c>
      <c r="N78" s="40">
        <f t="shared" si="4"/>
        <v>0</v>
      </c>
    </row>
    <row r="79" spans="1:14" ht="15">
      <c r="A79" s="38" t="s">
        <v>89</v>
      </c>
      <c r="B79" s="39" t="s">
        <v>18</v>
      </c>
      <c r="C79" s="145">
        <f>'Almoxarifado-Abril_2021'!L79</f>
        <v>9</v>
      </c>
      <c r="D79" s="40">
        <f t="shared" si="6"/>
        <v>10.9</v>
      </c>
      <c r="E79" s="94">
        <f>'Almoxarifado-Abril_2021'!N79</f>
        <v>98.1</v>
      </c>
      <c r="F79" s="155"/>
      <c r="G79" s="161"/>
      <c r="H79" s="40">
        <f t="shared" si="1"/>
        <v>0</v>
      </c>
      <c r="I79" s="155">
        <v>1</v>
      </c>
      <c r="J79" s="156">
        <v>10.9</v>
      </c>
      <c r="K79" s="58">
        <f t="shared" si="5"/>
        <v>10.9</v>
      </c>
      <c r="L79" s="145">
        <f t="shared" si="2"/>
        <v>8</v>
      </c>
      <c r="M79" s="40">
        <f t="shared" si="7"/>
        <v>10.9</v>
      </c>
      <c r="N79" s="40">
        <f t="shared" si="4"/>
        <v>87.19999999999999</v>
      </c>
    </row>
    <row r="80" spans="1:14" ht="15">
      <c r="A80" s="38" t="s">
        <v>90</v>
      </c>
      <c r="B80" s="39" t="s">
        <v>18</v>
      </c>
      <c r="C80" s="145">
        <f>'Almoxarifado-Abril_2021'!L80</f>
        <v>0</v>
      </c>
      <c r="D80" s="40" t="str">
        <f t="shared" si="6"/>
        <v>-</v>
      </c>
      <c r="E80" s="94">
        <f>'Almoxarifado-Abril_2021'!N80</f>
        <v>0</v>
      </c>
      <c r="F80" s="155"/>
      <c r="G80" s="161"/>
      <c r="H80" s="40">
        <f t="shared" si="1"/>
        <v>0</v>
      </c>
      <c r="I80" s="155"/>
      <c r="J80" s="156"/>
      <c r="K80" s="58">
        <f t="shared" si="5"/>
        <v>0</v>
      </c>
      <c r="L80" s="145">
        <f t="shared" si="2"/>
        <v>0</v>
      </c>
      <c r="M80" s="40" t="str">
        <f t="shared" si="7"/>
        <v>-</v>
      </c>
      <c r="N80" s="40">
        <f t="shared" si="4"/>
        <v>0</v>
      </c>
    </row>
    <row r="81" spans="1:14" ht="28.5">
      <c r="A81" s="38" t="s">
        <v>91</v>
      </c>
      <c r="B81" s="39" t="s">
        <v>18</v>
      </c>
      <c r="C81" s="145">
        <f>'Almoxarifado-Abril_2021'!L81</f>
        <v>1</v>
      </c>
      <c r="D81" s="40">
        <f t="shared" si="6"/>
        <v>31.5</v>
      </c>
      <c r="E81" s="94">
        <f>'Almoxarifado-Abril_2021'!N81</f>
        <v>31.5</v>
      </c>
      <c r="F81" s="155"/>
      <c r="G81" s="161"/>
      <c r="H81" s="40">
        <f t="shared" si="1"/>
        <v>0</v>
      </c>
      <c r="I81" s="155"/>
      <c r="J81" s="156"/>
      <c r="K81" s="58">
        <f t="shared" si="5"/>
        <v>0</v>
      </c>
      <c r="L81" s="145">
        <f t="shared" si="2"/>
        <v>1</v>
      </c>
      <c r="M81" s="40">
        <f t="shared" si="7"/>
        <v>31.5</v>
      </c>
      <c r="N81" s="40">
        <f t="shared" si="4"/>
        <v>31.5</v>
      </c>
    </row>
    <row r="82" spans="1:14" ht="28.5">
      <c r="A82" s="38" t="s">
        <v>92</v>
      </c>
      <c r="B82" s="39" t="s">
        <v>18</v>
      </c>
      <c r="C82" s="145">
        <f>'Almoxarifado-Abril_2021'!L82</f>
        <v>5</v>
      </c>
      <c r="D82" s="40">
        <f t="shared" si="6"/>
        <v>0.91</v>
      </c>
      <c r="E82" s="94">
        <f>'Almoxarifado-Abril_2021'!N82</f>
        <v>4.55</v>
      </c>
      <c r="F82" s="155"/>
      <c r="G82" s="161"/>
      <c r="H82" s="40">
        <f t="shared" si="1"/>
        <v>0</v>
      </c>
      <c r="I82" s="155">
        <v>5</v>
      </c>
      <c r="J82" s="156">
        <v>0.91</v>
      </c>
      <c r="K82" s="58">
        <f t="shared" si="5"/>
        <v>4.55</v>
      </c>
      <c r="L82" s="145">
        <f t="shared" si="2"/>
        <v>0</v>
      </c>
      <c r="M82" s="40" t="str">
        <f t="shared" si="7"/>
        <v>-</v>
      </c>
      <c r="N82" s="40">
        <f t="shared" si="4"/>
        <v>0</v>
      </c>
    </row>
    <row r="83" spans="1:14" ht="14.25">
      <c r="A83" s="43" t="s">
        <v>93</v>
      </c>
      <c r="B83" s="39" t="s">
        <v>72</v>
      </c>
      <c r="C83" s="145">
        <f>'Almoxarifado-Abril_2021'!L83</f>
        <v>2</v>
      </c>
      <c r="D83" s="40">
        <f t="shared" si="6"/>
        <v>2.28</v>
      </c>
      <c r="E83" s="116">
        <f>'Almoxarifado-Abril_2021'!N83</f>
        <v>4.56</v>
      </c>
      <c r="F83" s="155"/>
      <c r="G83" s="161"/>
      <c r="H83" s="45">
        <f t="shared" si="1"/>
        <v>0</v>
      </c>
      <c r="I83" s="155">
        <v>2</v>
      </c>
      <c r="J83" s="156">
        <v>2.28</v>
      </c>
      <c r="K83" s="60">
        <f t="shared" si="5"/>
        <v>4.56</v>
      </c>
      <c r="L83" s="145">
        <f t="shared" si="2"/>
        <v>0</v>
      </c>
      <c r="M83" s="40" t="str">
        <f t="shared" si="7"/>
        <v>-</v>
      </c>
      <c r="N83" s="45">
        <f t="shared" si="4"/>
        <v>0</v>
      </c>
    </row>
    <row r="84" spans="1:14" ht="15">
      <c r="A84" s="177" t="s">
        <v>94</v>
      </c>
      <c r="B84" s="65"/>
      <c r="C84" s="66"/>
      <c r="D84" s="65"/>
      <c r="E84" s="64">
        <f>SUM(E11:E83)</f>
        <v>3984.2599999999993</v>
      </c>
      <c r="F84" s="66"/>
      <c r="G84" s="66"/>
      <c r="H84" s="64">
        <f>SUM(H11:H83)</f>
        <v>0</v>
      </c>
      <c r="I84" s="66"/>
      <c r="J84" s="66"/>
      <c r="K84" s="180">
        <f>SUM(K11:K83)</f>
        <v>727.4799999999999</v>
      </c>
      <c r="L84" s="66"/>
      <c r="M84" s="66"/>
      <c r="N84" s="64">
        <f>SUM(N11:N83)</f>
        <v>3256.7799999999984</v>
      </c>
    </row>
    <row r="85" spans="2:14" ht="15">
      <c r="B85" s="65"/>
      <c r="C85" s="66"/>
      <c r="D85" s="65"/>
      <c r="E85" s="66"/>
      <c r="F85" s="68"/>
      <c r="G85" s="69"/>
      <c r="H85" s="70"/>
      <c r="I85" s="68"/>
      <c r="J85" s="98"/>
      <c r="K85" s="99"/>
      <c r="L85" s="98"/>
      <c r="M85" s="98"/>
      <c r="N85" s="69"/>
    </row>
    <row r="86" spans="1:14" ht="15.75">
      <c r="A86" s="166"/>
      <c r="B86" s="65"/>
      <c r="C86" s="66"/>
      <c r="D86" s="65"/>
      <c r="E86" s="66"/>
      <c r="F86" s="68"/>
      <c r="G86" s="69"/>
      <c r="H86" s="70"/>
      <c r="I86" s="68"/>
      <c r="J86" s="98"/>
      <c r="K86" s="99"/>
      <c r="L86" s="98"/>
      <c r="M86" s="98"/>
      <c r="N86" s="69"/>
    </row>
    <row r="87" spans="2:14" ht="15.75">
      <c r="B87" s="65"/>
      <c r="C87" s="72" t="s">
        <v>5</v>
      </c>
      <c r="D87" s="72"/>
      <c r="E87" s="72"/>
      <c r="F87" s="72" t="s">
        <v>6</v>
      </c>
      <c r="G87" s="72"/>
      <c r="H87" s="72"/>
      <c r="I87" s="72" t="s">
        <v>7</v>
      </c>
      <c r="J87" s="72"/>
      <c r="K87" s="72"/>
      <c r="L87" s="72" t="s">
        <v>8</v>
      </c>
      <c r="M87" s="72"/>
      <c r="N87" s="72"/>
    </row>
    <row r="88" spans="1:14" ht="60">
      <c r="A88" s="159" t="s">
        <v>9</v>
      </c>
      <c r="B88" s="25" t="s">
        <v>10</v>
      </c>
      <c r="C88" s="26" t="s">
        <v>11</v>
      </c>
      <c r="D88" s="27" t="s">
        <v>12</v>
      </c>
      <c r="E88" s="28" t="s">
        <v>13</v>
      </c>
      <c r="F88" s="26" t="s">
        <v>11</v>
      </c>
      <c r="G88" s="27" t="s">
        <v>12</v>
      </c>
      <c r="H88" s="28" t="s">
        <v>13</v>
      </c>
      <c r="I88" s="26" t="s">
        <v>11</v>
      </c>
      <c r="J88" s="27" t="s">
        <v>12</v>
      </c>
      <c r="K88" s="28" t="s">
        <v>13</v>
      </c>
      <c r="L88" s="26" t="s">
        <v>11</v>
      </c>
      <c r="M88" s="27" t="s">
        <v>12</v>
      </c>
      <c r="N88" s="28" t="s">
        <v>13</v>
      </c>
    </row>
    <row r="89" spans="1:14" ht="15" customHeight="1">
      <c r="A89" s="167" t="s">
        <v>183</v>
      </c>
      <c r="B89" s="167"/>
      <c r="C89" s="167"/>
      <c r="D89" s="167"/>
      <c r="E89" s="167"/>
      <c r="F89" s="167"/>
      <c r="G89" s="167"/>
      <c r="H89" s="167"/>
      <c r="I89" s="167"/>
      <c r="J89" s="167"/>
      <c r="K89" s="170">
        <v>5753</v>
      </c>
      <c r="L89" s="171" t="s">
        <v>15</v>
      </c>
      <c r="M89" s="171"/>
      <c r="N89" s="170">
        <v>346</v>
      </c>
    </row>
    <row r="90" spans="1:14" ht="14.25">
      <c r="A90" s="38" t="s">
        <v>96</v>
      </c>
      <c r="B90" s="39" t="s">
        <v>72</v>
      </c>
      <c r="C90" s="145">
        <f>'Almoxarifado-Abril_2021'!L90</f>
        <v>18</v>
      </c>
      <c r="D90" s="40">
        <f>_xlfn.IFERROR(ROUND(E90/C90,2),"-")</f>
        <v>8.02</v>
      </c>
      <c r="E90" s="94">
        <f>'Almoxarifado-Abril_2021'!N90</f>
        <v>144.38567084078704</v>
      </c>
      <c r="F90" s="155"/>
      <c r="G90" s="161"/>
      <c r="H90" s="40">
        <f>F90*G90</f>
        <v>0</v>
      </c>
      <c r="I90" s="155">
        <v>1</v>
      </c>
      <c r="J90" s="156">
        <v>8.02</v>
      </c>
      <c r="K90" s="58">
        <f>I90*J90</f>
        <v>8.02</v>
      </c>
      <c r="L90" s="145">
        <f>C90+F90-I90</f>
        <v>17</v>
      </c>
      <c r="M90" s="40">
        <f>_xlfn.IFERROR(ROUND(N90/L90,2),"-")</f>
        <v>8.02</v>
      </c>
      <c r="N90" s="40">
        <f>E90+H90-K90</f>
        <v>136.36567084078703</v>
      </c>
    </row>
    <row r="91" spans="1:14" ht="14.25">
      <c r="A91" s="38" t="s">
        <v>97</v>
      </c>
      <c r="B91" s="39" t="s">
        <v>72</v>
      </c>
      <c r="C91" s="145">
        <f>'Almoxarifado-Abril_2021'!L91</f>
        <v>0</v>
      </c>
      <c r="D91" s="40" t="str">
        <f>_xlfn.IFERROR(ROUND(E91/C91,2),"-")</f>
        <v>-</v>
      </c>
      <c r="E91" s="94">
        <f>'Almoxarifado-Abril_2021'!N91</f>
        <v>0</v>
      </c>
      <c r="F91" s="155"/>
      <c r="G91" s="161"/>
      <c r="H91" s="40">
        <f>F91*G91</f>
        <v>0</v>
      </c>
      <c r="I91" s="155"/>
      <c r="J91" s="156"/>
      <c r="K91" s="58">
        <f>I91*J91</f>
        <v>0</v>
      </c>
      <c r="L91" s="145">
        <f>C91+F91-I91</f>
        <v>0</v>
      </c>
      <c r="M91" s="40" t="str">
        <f>_xlfn.IFERROR(ROUND(N91/L91,2),"-")</f>
        <v>-</v>
      </c>
      <c r="N91" s="40">
        <f>E91+H91-K91</f>
        <v>0</v>
      </c>
    </row>
    <row r="92" spans="1:14" ht="14.25">
      <c r="A92" s="43" t="s">
        <v>97</v>
      </c>
      <c r="B92" s="39" t="s">
        <v>72</v>
      </c>
      <c r="C92" s="145">
        <f>'Almoxarifado-Abril_2021'!L92</f>
        <v>121</v>
      </c>
      <c r="D92" s="40">
        <f>_xlfn.IFERROR(ROUND(E92/C92,2),"-")</f>
        <v>4.48</v>
      </c>
      <c r="E92" s="116">
        <f>'Almoxarifado-Abril_2021'!N92</f>
        <v>542.08</v>
      </c>
      <c r="F92" s="155"/>
      <c r="G92" s="161"/>
      <c r="H92" s="45">
        <f>F92*G92</f>
        <v>0</v>
      </c>
      <c r="I92" s="155">
        <v>7</v>
      </c>
      <c r="J92" s="156">
        <v>4.48</v>
      </c>
      <c r="K92" s="60">
        <f>I92*J92</f>
        <v>31.360000000000003</v>
      </c>
      <c r="L92" s="145">
        <f>C92+F92-I92</f>
        <v>114</v>
      </c>
      <c r="M92" s="40">
        <f>_xlfn.IFERROR(ROUND(N92/L92,2),"-")</f>
        <v>4.48</v>
      </c>
      <c r="N92" s="105">
        <f>E92+H92-K92</f>
        <v>510.72</v>
      </c>
    </row>
    <row r="93" spans="1:14" ht="15">
      <c r="A93" s="177" t="s">
        <v>184</v>
      </c>
      <c r="B93" s="65"/>
      <c r="C93" s="66"/>
      <c r="D93" s="65"/>
      <c r="E93" s="64">
        <f>SUM(E90:E92)</f>
        <v>686.4656708407871</v>
      </c>
      <c r="F93" s="66"/>
      <c r="G93" s="66"/>
      <c r="H93" s="64">
        <f>SUM(H90:H92)</f>
        <v>0</v>
      </c>
      <c r="I93" s="66"/>
      <c r="J93" s="66"/>
      <c r="K93" s="180">
        <f>SUM(K90:K92)</f>
        <v>39.38</v>
      </c>
      <c r="L93" s="66"/>
      <c r="M93" s="66"/>
      <c r="N93" s="64">
        <f>SUM(N90:N92)</f>
        <v>647.0856708407871</v>
      </c>
    </row>
    <row r="94" spans="2:14" ht="15">
      <c r="B94" s="1"/>
      <c r="C94" s="68"/>
      <c r="D94" s="76"/>
      <c r="E94" s="68"/>
      <c r="F94" s="68"/>
      <c r="G94" s="69"/>
      <c r="H94" s="70"/>
      <c r="I94" s="68"/>
      <c r="J94" s="69"/>
      <c r="K94" s="69"/>
      <c r="L94" s="66"/>
      <c r="M94" s="69"/>
      <c r="N94" s="69"/>
    </row>
    <row r="95" spans="1:14" ht="15.75">
      <c r="A95" s="166"/>
      <c r="B95" s="1"/>
      <c r="C95" s="68"/>
      <c r="D95" s="76"/>
      <c r="E95" s="68"/>
      <c r="F95" s="68"/>
      <c r="G95" s="69"/>
      <c r="H95" s="70"/>
      <c r="I95" s="68"/>
      <c r="J95" s="69"/>
      <c r="K95" s="69"/>
      <c r="L95" s="66"/>
      <c r="M95" s="69"/>
      <c r="N95" s="69"/>
    </row>
    <row r="96" spans="1:14" ht="15.75">
      <c r="A96" s="168" t="s">
        <v>185</v>
      </c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</row>
    <row r="97" spans="2:14" ht="15.75">
      <c r="B97" s="1"/>
      <c r="C97" s="68"/>
      <c r="D97" s="76"/>
      <c r="E97" s="68"/>
      <c r="F97" s="68"/>
      <c r="G97" s="69"/>
      <c r="H97" s="70"/>
      <c r="I97" s="68"/>
      <c r="J97" s="69"/>
      <c r="K97" s="69"/>
      <c r="L97" s="66"/>
      <c r="M97" s="69"/>
      <c r="N97" s="69"/>
    </row>
    <row r="98" spans="2:14" ht="15">
      <c r="B98" s="1"/>
      <c r="C98" s="72" t="s">
        <v>5</v>
      </c>
      <c r="D98" s="72"/>
      <c r="E98" s="72"/>
      <c r="F98" s="72" t="s">
        <v>6</v>
      </c>
      <c r="G98" s="72"/>
      <c r="H98" s="72"/>
      <c r="I98" s="72" t="s">
        <v>7</v>
      </c>
      <c r="J98" s="72"/>
      <c r="K98" s="72"/>
      <c r="L98" s="72" t="s">
        <v>8</v>
      </c>
      <c r="M98" s="72"/>
      <c r="N98" s="72"/>
    </row>
    <row r="99" spans="1:14" ht="60">
      <c r="A99" s="159" t="s">
        <v>9</v>
      </c>
      <c r="B99" s="25" t="s">
        <v>10</v>
      </c>
      <c r="C99" s="26" t="s">
        <v>11</v>
      </c>
      <c r="D99" s="27" t="s">
        <v>12</v>
      </c>
      <c r="E99" s="28" t="s">
        <v>13</v>
      </c>
      <c r="F99" s="26" t="s">
        <v>11</v>
      </c>
      <c r="G99" s="27" t="s">
        <v>12</v>
      </c>
      <c r="H99" s="28" t="s">
        <v>13</v>
      </c>
      <c r="I99" s="26" t="s">
        <v>11</v>
      </c>
      <c r="J99" s="27" t="s">
        <v>12</v>
      </c>
      <c r="K99" s="28" t="s">
        <v>13</v>
      </c>
      <c r="L99" s="26" t="s">
        <v>11</v>
      </c>
      <c r="M99" s="27" t="s">
        <v>12</v>
      </c>
      <c r="N99" s="28" t="s">
        <v>13</v>
      </c>
    </row>
    <row r="100" spans="1:14" ht="15" customHeight="1">
      <c r="A100" s="167" t="s">
        <v>100</v>
      </c>
      <c r="B100" s="167"/>
      <c r="C100" s="167"/>
      <c r="D100" s="167"/>
      <c r="E100" s="167"/>
      <c r="F100" s="167"/>
      <c r="G100" s="167"/>
      <c r="H100" s="167"/>
      <c r="I100" s="167"/>
      <c r="J100" s="167"/>
      <c r="K100" s="170">
        <v>5766</v>
      </c>
      <c r="L100" s="171" t="s">
        <v>15</v>
      </c>
      <c r="M100" s="171"/>
      <c r="N100" s="170">
        <v>343</v>
      </c>
    </row>
    <row r="101" spans="1:14" ht="28.5">
      <c r="A101" s="38" t="s">
        <v>101</v>
      </c>
      <c r="B101" s="39" t="s">
        <v>18</v>
      </c>
      <c r="C101" s="145">
        <f>'Almoxarifado-Abril_2021'!L101</f>
        <v>18</v>
      </c>
      <c r="D101" s="40">
        <f aca="true" t="shared" si="8" ref="D101:D106">_xlfn.IFERROR(ROUND(E101/C101,2),"-")</f>
        <v>2.17</v>
      </c>
      <c r="E101" s="94">
        <f>'Almoxarifado-Abril_2021'!N101</f>
        <v>39.059999999999995</v>
      </c>
      <c r="F101" s="155"/>
      <c r="G101" s="161"/>
      <c r="H101" s="40">
        <f aca="true" t="shared" si="9" ref="H101:H106">F101*G101</f>
        <v>0</v>
      </c>
      <c r="I101" s="155"/>
      <c r="J101" s="156"/>
      <c r="K101" s="58">
        <f aca="true" t="shared" si="10" ref="K101:K106">I101*J101</f>
        <v>0</v>
      </c>
      <c r="L101" s="145">
        <f aca="true" t="shared" si="11" ref="L101:L106">C101+F101-I101</f>
        <v>18</v>
      </c>
      <c r="M101" s="40">
        <f aca="true" t="shared" si="12" ref="M101:M106">_xlfn.IFERROR(ROUND(N101/L101,2),"-")</f>
        <v>2.17</v>
      </c>
      <c r="N101" s="40">
        <f aca="true" t="shared" si="13" ref="N101:N106">E101+H101-K101</f>
        <v>39.059999999999995</v>
      </c>
    </row>
    <row r="102" spans="1:14" ht="14.25">
      <c r="A102" s="38" t="s">
        <v>103</v>
      </c>
      <c r="B102" s="39" t="s">
        <v>72</v>
      </c>
      <c r="C102" s="145">
        <f>'Almoxarifado-Abril_2021'!L102</f>
        <v>72</v>
      </c>
      <c r="D102" s="40">
        <f t="shared" si="8"/>
        <v>3.48</v>
      </c>
      <c r="E102" s="94">
        <f>'Almoxarifado-Abril_2021'!N102</f>
        <v>250.56</v>
      </c>
      <c r="F102" s="155"/>
      <c r="G102" s="161"/>
      <c r="H102" s="40">
        <f t="shared" si="9"/>
        <v>0</v>
      </c>
      <c r="I102" s="155"/>
      <c r="J102" s="156"/>
      <c r="K102" s="58">
        <f t="shared" si="10"/>
        <v>0</v>
      </c>
      <c r="L102" s="145">
        <f t="shared" si="11"/>
        <v>72</v>
      </c>
      <c r="M102" s="40">
        <f t="shared" si="12"/>
        <v>3.48</v>
      </c>
      <c r="N102" s="40">
        <f t="shared" si="13"/>
        <v>250.56</v>
      </c>
    </row>
    <row r="103" spans="1:14" ht="14.25">
      <c r="A103" s="38" t="s">
        <v>104</v>
      </c>
      <c r="B103" s="39" t="s">
        <v>72</v>
      </c>
      <c r="C103" s="145">
        <f>'Almoxarifado-Abril_2021'!L103</f>
        <v>7</v>
      </c>
      <c r="D103" s="40">
        <f t="shared" si="8"/>
        <v>0.96</v>
      </c>
      <c r="E103" s="94">
        <f>'Almoxarifado-Abril_2021'!N103</f>
        <v>6.719999999999995</v>
      </c>
      <c r="F103" s="155"/>
      <c r="G103" s="161"/>
      <c r="H103" s="40">
        <f t="shared" si="9"/>
        <v>0</v>
      </c>
      <c r="I103" s="155"/>
      <c r="J103" s="156"/>
      <c r="K103" s="58">
        <f t="shared" si="10"/>
        <v>0</v>
      </c>
      <c r="L103" s="145">
        <f t="shared" si="11"/>
        <v>7</v>
      </c>
      <c r="M103" s="40">
        <f t="shared" si="12"/>
        <v>0.96</v>
      </c>
      <c r="N103" s="40">
        <f t="shared" si="13"/>
        <v>6.719999999999995</v>
      </c>
    </row>
    <row r="104" spans="1:14" ht="28.5">
      <c r="A104" s="38" t="s">
        <v>105</v>
      </c>
      <c r="B104" s="39" t="s">
        <v>18</v>
      </c>
      <c r="C104" s="145">
        <f>'Almoxarifado-Abril_2021'!L104</f>
        <v>4</v>
      </c>
      <c r="D104" s="40">
        <f t="shared" si="8"/>
        <v>16.95</v>
      </c>
      <c r="E104" s="94">
        <f>'Almoxarifado-Abril_2021'!N104</f>
        <v>67.8</v>
      </c>
      <c r="F104" s="155"/>
      <c r="G104" s="161"/>
      <c r="H104" s="40">
        <f t="shared" si="9"/>
        <v>0</v>
      </c>
      <c r="I104" s="155"/>
      <c r="J104" s="156"/>
      <c r="K104" s="58">
        <f t="shared" si="10"/>
        <v>0</v>
      </c>
      <c r="L104" s="145">
        <f t="shared" si="11"/>
        <v>4</v>
      </c>
      <c r="M104" s="40">
        <f t="shared" si="12"/>
        <v>16.95</v>
      </c>
      <c r="N104" s="40">
        <f t="shared" si="13"/>
        <v>67.8</v>
      </c>
    </row>
    <row r="105" spans="1:14" ht="28.5">
      <c r="A105" s="38" t="s">
        <v>106</v>
      </c>
      <c r="B105" s="39" t="s">
        <v>18</v>
      </c>
      <c r="C105" s="145">
        <f>'Almoxarifado-Abril_2021'!L105</f>
        <v>1</v>
      </c>
      <c r="D105" s="40">
        <f t="shared" si="8"/>
        <v>40.99</v>
      </c>
      <c r="E105" s="94">
        <f>'Almoxarifado-Abril_2021'!N105</f>
        <v>40.99</v>
      </c>
      <c r="F105" s="155"/>
      <c r="G105" s="161"/>
      <c r="H105" s="40">
        <f t="shared" si="9"/>
        <v>0</v>
      </c>
      <c r="I105" s="155"/>
      <c r="J105" s="156"/>
      <c r="K105" s="58">
        <f t="shared" si="10"/>
        <v>0</v>
      </c>
      <c r="L105" s="145">
        <f t="shared" si="11"/>
        <v>1</v>
      </c>
      <c r="M105" s="40">
        <f t="shared" si="12"/>
        <v>40.99</v>
      </c>
      <c r="N105" s="40">
        <f t="shared" si="13"/>
        <v>40.99</v>
      </c>
    </row>
    <row r="106" spans="1:14" ht="28.5">
      <c r="A106" s="43" t="s">
        <v>107</v>
      </c>
      <c r="B106" s="39" t="s">
        <v>18</v>
      </c>
      <c r="C106" s="145">
        <f>'Almoxarifado-Abril_2021'!L106</f>
        <v>1</v>
      </c>
      <c r="D106" s="40">
        <f t="shared" si="8"/>
        <v>101.87</v>
      </c>
      <c r="E106" s="116">
        <f>'Almoxarifado-Abril_2021'!N106</f>
        <v>101.87</v>
      </c>
      <c r="F106" s="155"/>
      <c r="G106" s="161"/>
      <c r="H106" s="45">
        <f t="shared" si="9"/>
        <v>0</v>
      </c>
      <c r="I106" s="155"/>
      <c r="J106" s="156"/>
      <c r="K106" s="60">
        <f t="shared" si="10"/>
        <v>0</v>
      </c>
      <c r="L106" s="145">
        <f t="shared" si="11"/>
        <v>1</v>
      </c>
      <c r="M106" s="40">
        <f t="shared" si="12"/>
        <v>101.87</v>
      </c>
      <c r="N106" s="45">
        <f t="shared" si="13"/>
        <v>101.87</v>
      </c>
    </row>
    <row r="107" spans="1:14" ht="15.75">
      <c r="A107" s="177" t="s">
        <v>108</v>
      </c>
      <c r="B107" s="65"/>
      <c r="C107" s="66"/>
      <c r="D107" s="65"/>
      <c r="E107" s="64">
        <f>SUM(E101:E106)</f>
        <v>507</v>
      </c>
      <c r="F107" s="66"/>
      <c r="G107" s="66"/>
      <c r="H107" s="64">
        <f>SUM(H101:H106)</f>
        <v>0</v>
      </c>
      <c r="I107" s="66"/>
      <c r="J107" s="66"/>
      <c r="K107" s="64">
        <f>SUM(K101:K106)</f>
        <v>0</v>
      </c>
      <c r="L107" s="66"/>
      <c r="M107" s="66"/>
      <c r="N107" s="64">
        <f>SUM(N101:N106)</f>
        <v>507</v>
      </c>
    </row>
    <row r="108" spans="1:14" ht="1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</row>
    <row r="109" spans="1:14" ht="15.7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</row>
    <row r="110" spans="1:14" ht="15">
      <c r="A110" s="86"/>
      <c r="B110" s="86"/>
      <c r="C110" s="72" t="s">
        <v>5</v>
      </c>
      <c r="D110" s="72"/>
      <c r="E110" s="72"/>
      <c r="F110" s="72" t="s">
        <v>6</v>
      </c>
      <c r="G110" s="72"/>
      <c r="H110" s="72"/>
      <c r="I110" s="72" t="s">
        <v>7</v>
      </c>
      <c r="J110" s="72"/>
      <c r="K110" s="72"/>
      <c r="L110" s="72" t="s">
        <v>8</v>
      </c>
      <c r="M110" s="72"/>
      <c r="N110" s="72"/>
    </row>
    <row r="111" spans="1:14" ht="60">
      <c r="A111" s="159" t="s">
        <v>9</v>
      </c>
      <c r="B111" s="25" t="s">
        <v>10</v>
      </c>
      <c r="C111" s="26" t="s">
        <v>11</v>
      </c>
      <c r="D111" s="27" t="s">
        <v>12</v>
      </c>
      <c r="E111" s="28" t="s">
        <v>13</v>
      </c>
      <c r="F111" s="26" t="s">
        <v>11</v>
      </c>
      <c r="G111" s="27" t="s">
        <v>12</v>
      </c>
      <c r="H111" s="28" t="s">
        <v>13</v>
      </c>
      <c r="I111" s="26" t="s">
        <v>11</v>
      </c>
      <c r="J111" s="27" t="s">
        <v>12</v>
      </c>
      <c r="K111" s="28" t="s">
        <v>13</v>
      </c>
      <c r="L111" s="26" t="s">
        <v>11</v>
      </c>
      <c r="M111" s="27" t="s">
        <v>12</v>
      </c>
      <c r="N111" s="28" t="s">
        <v>13</v>
      </c>
    </row>
    <row r="112" spans="1:14" ht="15" customHeight="1">
      <c r="A112" s="167" t="s">
        <v>109</v>
      </c>
      <c r="B112" s="167"/>
      <c r="C112" s="167"/>
      <c r="D112" s="167"/>
      <c r="E112" s="167"/>
      <c r="F112" s="167"/>
      <c r="G112" s="167"/>
      <c r="H112" s="167"/>
      <c r="I112" s="167"/>
      <c r="J112" s="167"/>
      <c r="K112" s="170">
        <v>5756</v>
      </c>
      <c r="L112" s="171" t="s">
        <v>15</v>
      </c>
      <c r="M112" s="171"/>
      <c r="N112" s="170">
        <v>343</v>
      </c>
    </row>
    <row r="113" spans="1:14" ht="28.5">
      <c r="A113" s="38" t="s">
        <v>110</v>
      </c>
      <c r="B113" s="39" t="s">
        <v>18</v>
      </c>
      <c r="C113" s="145">
        <f>'Almoxarifado-Abril_2021'!K113</f>
        <v>0</v>
      </c>
      <c r="D113" s="40" t="str">
        <f aca="true" t="shared" si="14" ref="D113:D120">_xlfn.IFERROR(ROUND(E113/C113,2),"-")</f>
        <v>-</v>
      </c>
      <c r="E113" s="94">
        <f>'Almoxarifado-Abril_2021'!N113</f>
        <v>0</v>
      </c>
      <c r="F113" s="155"/>
      <c r="G113" s="161"/>
      <c r="H113" s="40">
        <f aca="true" t="shared" si="15" ref="H113:H120">F113*G113</f>
        <v>0</v>
      </c>
      <c r="I113" s="155"/>
      <c r="J113" s="156"/>
      <c r="K113" s="58">
        <f aca="true" t="shared" si="16" ref="K113:K120">I113*J113</f>
        <v>0</v>
      </c>
      <c r="L113" s="145">
        <f aca="true" t="shared" si="17" ref="L113:L120">C113+F113-I113</f>
        <v>0</v>
      </c>
      <c r="M113" s="40" t="str">
        <f aca="true" t="shared" si="18" ref="M113:M120">_xlfn.IFERROR(ROUND(N113/L113,2),"-")</f>
        <v>-</v>
      </c>
      <c r="N113" s="40">
        <f aca="true" t="shared" si="19" ref="N113:N120">E113+H113-K113</f>
        <v>0</v>
      </c>
    </row>
    <row r="114" spans="1:14" ht="14.25">
      <c r="A114" s="38" t="s">
        <v>111</v>
      </c>
      <c r="B114" s="39" t="s">
        <v>72</v>
      </c>
      <c r="C114" s="145">
        <f>'Almoxarifado-Abril_2021'!L114</f>
        <v>4</v>
      </c>
      <c r="D114" s="40">
        <f t="shared" si="14"/>
        <v>21.4</v>
      </c>
      <c r="E114" s="94">
        <f>'Almoxarifado-Abril_2021'!N114</f>
        <v>85.6</v>
      </c>
      <c r="F114" s="155"/>
      <c r="G114" s="161"/>
      <c r="H114" s="40">
        <f t="shared" si="15"/>
        <v>0</v>
      </c>
      <c r="I114" s="155"/>
      <c r="J114" s="156"/>
      <c r="K114" s="58">
        <f t="shared" si="16"/>
        <v>0</v>
      </c>
      <c r="L114" s="145">
        <f t="shared" si="17"/>
        <v>4</v>
      </c>
      <c r="M114" s="40">
        <f t="shared" si="18"/>
        <v>21.4</v>
      </c>
      <c r="N114" s="40">
        <f t="shared" si="19"/>
        <v>85.6</v>
      </c>
    </row>
    <row r="115" spans="1:14" ht="14.25">
      <c r="A115" s="169" t="s">
        <v>163</v>
      </c>
      <c r="B115" s="39" t="s">
        <v>72</v>
      </c>
      <c r="C115" s="145">
        <f>'Almoxarifado-Abril_2021'!L115</f>
        <v>21</v>
      </c>
      <c r="D115" s="40">
        <f t="shared" si="14"/>
        <v>3.2</v>
      </c>
      <c r="E115" s="94">
        <f>'Almoxarifado-Abril_2021'!N115</f>
        <v>67.19999999999999</v>
      </c>
      <c r="F115" s="155"/>
      <c r="G115" s="161"/>
      <c r="H115" s="40">
        <f t="shared" si="15"/>
        <v>0</v>
      </c>
      <c r="I115" s="155">
        <v>9</v>
      </c>
      <c r="J115" s="156">
        <v>3.2</v>
      </c>
      <c r="K115" s="58">
        <f t="shared" si="16"/>
        <v>28.8</v>
      </c>
      <c r="L115" s="145">
        <f t="shared" si="17"/>
        <v>12</v>
      </c>
      <c r="M115" s="40">
        <f t="shared" si="18"/>
        <v>3.2</v>
      </c>
      <c r="N115" s="40">
        <f t="shared" si="19"/>
        <v>38.39999999999999</v>
      </c>
    </row>
    <row r="116" spans="1:14" ht="14.25">
      <c r="A116" s="38" t="s">
        <v>112</v>
      </c>
      <c r="B116" s="39" t="s">
        <v>72</v>
      </c>
      <c r="C116" s="145">
        <f>'Almoxarifado-Abril_2021'!L116</f>
        <v>0</v>
      </c>
      <c r="D116" s="40" t="str">
        <f t="shared" si="14"/>
        <v>-</v>
      </c>
      <c r="E116" s="94">
        <f>'Almoxarifado-Abril_2021'!N116</f>
        <v>0</v>
      </c>
      <c r="F116" s="155"/>
      <c r="G116" s="161"/>
      <c r="H116" s="40">
        <f t="shared" si="15"/>
        <v>0</v>
      </c>
      <c r="I116" s="155"/>
      <c r="J116" s="156"/>
      <c r="K116" s="58">
        <f t="shared" si="16"/>
        <v>0</v>
      </c>
      <c r="L116" s="145">
        <f t="shared" si="17"/>
        <v>0</v>
      </c>
      <c r="M116" s="40" t="str">
        <f t="shared" si="18"/>
        <v>-</v>
      </c>
      <c r="N116" s="40">
        <f t="shared" si="19"/>
        <v>0</v>
      </c>
    </row>
    <row r="117" spans="1:14" ht="14.25">
      <c r="A117" s="38" t="s">
        <v>113</v>
      </c>
      <c r="B117" s="39" t="s">
        <v>72</v>
      </c>
      <c r="C117" s="145">
        <f>'Almoxarifado-Abril_2021'!L117</f>
        <v>24</v>
      </c>
      <c r="D117" s="40">
        <f t="shared" si="14"/>
        <v>2.93</v>
      </c>
      <c r="E117" s="94">
        <f>'Almoxarifado-Abril_2021'!N117</f>
        <v>70.32</v>
      </c>
      <c r="F117" s="155"/>
      <c r="G117" s="161"/>
      <c r="H117" s="40">
        <f t="shared" si="15"/>
        <v>0</v>
      </c>
      <c r="I117" s="155">
        <v>24</v>
      </c>
      <c r="J117" s="156">
        <v>2.93</v>
      </c>
      <c r="K117" s="58">
        <f t="shared" si="16"/>
        <v>70.32000000000001</v>
      </c>
      <c r="L117" s="145">
        <f t="shared" si="17"/>
        <v>0</v>
      </c>
      <c r="M117" s="40" t="str">
        <f t="shared" si="18"/>
        <v>-</v>
      </c>
      <c r="N117" s="40">
        <f t="shared" si="19"/>
        <v>0</v>
      </c>
    </row>
    <row r="118" spans="1:14" ht="15">
      <c r="A118" s="38" t="s">
        <v>114</v>
      </c>
      <c r="B118" s="39" t="s">
        <v>115</v>
      </c>
      <c r="C118" s="145">
        <f>'Almoxarifado-Abril_2021'!L118</f>
        <v>1</v>
      </c>
      <c r="D118" s="40">
        <f t="shared" si="14"/>
        <v>12.55</v>
      </c>
      <c r="E118" s="94">
        <f>'Almoxarifado-Abril_2021'!N118</f>
        <v>12.55</v>
      </c>
      <c r="F118" s="155"/>
      <c r="G118" s="161"/>
      <c r="H118" s="40">
        <f t="shared" si="15"/>
        <v>0</v>
      </c>
      <c r="I118" s="155"/>
      <c r="J118" s="156"/>
      <c r="K118" s="58">
        <f t="shared" si="16"/>
        <v>0</v>
      </c>
      <c r="L118" s="145">
        <f t="shared" si="17"/>
        <v>1</v>
      </c>
      <c r="M118" s="40">
        <f t="shared" si="18"/>
        <v>12.55</v>
      </c>
      <c r="N118" s="40">
        <f t="shared" si="19"/>
        <v>12.55</v>
      </c>
    </row>
    <row r="119" spans="1:14" ht="15">
      <c r="A119" s="38" t="s">
        <v>116</v>
      </c>
      <c r="B119" s="39" t="s">
        <v>115</v>
      </c>
      <c r="C119" s="145">
        <f>'Almoxarifado-Abril_2021'!L119</f>
        <v>0</v>
      </c>
      <c r="D119" s="40" t="str">
        <f t="shared" si="14"/>
        <v>-</v>
      </c>
      <c r="E119" s="94">
        <f>'Almoxarifado-Abril_2021'!N119</f>
        <v>0</v>
      </c>
      <c r="F119" s="155"/>
      <c r="G119" s="161"/>
      <c r="H119" s="40">
        <f t="shared" si="15"/>
        <v>0</v>
      </c>
      <c r="I119" s="155"/>
      <c r="J119" s="156"/>
      <c r="K119" s="58">
        <f t="shared" si="16"/>
        <v>0</v>
      </c>
      <c r="L119" s="145">
        <f t="shared" si="17"/>
        <v>0</v>
      </c>
      <c r="M119" s="40" t="str">
        <f t="shared" si="18"/>
        <v>-</v>
      </c>
      <c r="N119" s="40">
        <f t="shared" si="19"/>
        <v>0</v>
      </c>
    </row>
    <row r="120" spans="1:14" ht="15.75">
      <c r="A120" s="43" t="s">
        <v>117</v>
      </c>
      <c r="B120" s="39" t="s">
        <v>72</v>
      </c>
      <c r="C120" s="145">
        <f>'Almoxarifado-Abril_2021'!L120</f>
        <v>3</v>
      </c>
      <c r="D120" s="40">
        <f t="shared" si="14"/>
        <v>28.9</v>
      </c>
      <c r="E120" s="116">
        <f>'Almoxarifado-Abril_2021'!N120</f>
        <v>86.7</v>
      </c>
      <c r="F120" s="155"/>
      <c r="G120" s="161"/>
      <c r="H120" s="45">
        <f t="shared" si="15"/>
        <v>0</v>
      </c>
      <c r="I120" s="155"/>
      <c r="J120" s="156"/>
      <c r="K120" s="60">
        <f t="shared" si="16"/>
        <v>0</v>
      </c>
      <c r="L120" s="145">
        <f t="shared" si="17"/>
        <v>3</v>
      </c>
      <c r="M120" s="40">
        <f t="shared" si="18"/>
        <v>28.9</v>
      </c>
      <c r="N120" s="45">
        <f t="shared" si="19"/>
        <v>86.7</v>
      </c>
    </row>
    <row r="121" spans="1:14" ht="15.75">
      <c r="A121" s="177" t="s">
        <v>118</v>
      </c>
      <c r="B121" s="65"/>
      <c r="C121" s="66"/>
      <c r="D121" s="65"/>
      <c r="E121" s="64">
        <f>SUM(E113:E120)</f>
        <v>322.37</v>
      </c>
      <c r="F121" s="66"/>
      <c r="G121" s="66"/>
      <c r="H121" s="64">
        <f>SUM(H113:H120)</f>
        <v>0</v>
      </c>
      <c r="I121" s="66"/>
      <c r="J121" s="66"/>
      <c r="K121" s="180">
        <f>SUM(K113:K120)</f>
        <v>99.12</v>
      </c>
      <c r="L121" s="66"/>
      <c r="M121" s="66"/>
      <c r="N121" s="64">
        <f>SUM(N113:N120)</f>
        <v>223.25</v>
      </c>
    </row>
    <row r="122" spans="1:14" ht="1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</row>
    <row r="123" spans="1:14" ht="15.7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</row>
    <row r="124" spans="1:14" ht="15">
      <c r="A124" s="86"/>
      <c r="B124" s="86"/>
      <c r="C124" s="88" t="s">
        <v>5</v>
      </c>
      <c r="D124" s="88"/>
      <c r="E124" s="88"/>
      <c r="F124" s="89" t="s">
        <v>6</v>
      </c>
      <c r="G124" s="89"/>
      <c r="H124" s="89"/>
      <c r="I124" s="89" t="s">
        <v>7</v>
      </c>
      <c r="J124" s="89"/>
      <c r="K124" s="89"/>
      <c r="L124" s="111" t="s">
        <v>8</v>
      </c>
      <c r="M124" s="111"/>
      <c r="N124" s="111"/>
    </row>
    <row r="125" spans="1:14" ht="60">
      <c r="A125" s="159" t="s">
        <v>9</v>
      </c>
      <c r="B125" s="90" t="s">
        <v>10</v>
      </c>
      <c r="C125" s="91" t="s">
        <v>11</v>
      </c>
      <c r="D125" s="27" t="s">
        <v>12</v>
      </c>
      <c r="E125" s="27" t="s">
        <v>13</v>
      </c>
      <c r="F125" s="91" t="s">
        <v>11</v>
      </c>
      <c r="G125" s="27" t="s">
        <v>12</v>
      </c>
      <c r="H125" s="27" t="s">
        <v>13</v>
      </c>
      <c r="I125" s="91" t="s">
        <v>11</v>
      </c>
      <c r="J125" s="27" t="s">
        <v>12</v>
      </c>
      <c r="K125" s="27" t="s">
        <v>13</v>
      </c>
      <c r="L125" s="91" t="s">
        <v>11</v>
      </c>
      <c r="M125" s="27" t="s">
        <v>12</v>
      </c>
      <c r="N125" s="28" t="s">
        <v>13</v>
      </c>
    </row>
    <row r="126" spans="1:14" ht="15" customHeight="1">
      <c r="A126" s="167" t="s">
        <v>172</v>
      </c>
      <c r="B126" s="167"/>
      <c r="C126" s="167"/>
      <c r="D126" s="167"/>
      <c r="E126" s="167"/>
      <c r="F126" s="167"/>
      <c r="G126" s="167"/>
      <c r="H126" s="167"/>
      <c r="I126" s="167"/>
      <c r="J126" s="167"/>
      <c r="K126" s="170">
        <v>5759</v>
      </c>
      <c r="L126" s="171" t="s">
        <v>15</v>
      </c>
      <c r="M126" s="171"/>
      <c r="N126" s="184">
        <v>343</v>
      </c>
    </row>
    <row r="127" spans="1:14" ht="14.25">
      <c r="A127" s="87" t="s">
        <v>168</v>
      </c>
      <c r="B127" s="113" t="s">
        <v>18</v>
      </c>
      <c r="C127" s="145">
        <f>'Almoxarifado-Abril_2021'!L127</f>
        <v>15</v>
      </c>
      <c r="D127" s="40">
        <f aca="true" t="shared" si="20" ref="D127:D139">_xlfn.IFERROR(ROUND(E127/C127,2),"-")</f>
        <v>2.85</v>
      </c>
      <c r="E127" s="94">
        <f>'Almoxarifado-Abril_2021'!N127</f>
        <v>42.75</v>
      </c>
      <c r="F127" s="155"/>
      <c r="G127" s="161"/>
      <c r="H127" s="40">
        <f>F127*G127</f>
        <v>0</v>
      </c>
      <c r="I127" s="173">
        <v>15</v>
      </c>
      <c r="J127" s="173">
        <v>2.85</v>
      </c>
      <c r="K127" s="58">
        <f aca="true" t="shared" si="21" ref="K127:K139">I127*J127</f>
        <v>42.75</v>
      </c>
      <c r="L127" s="145">
        <f aca="true" t="shared" si="22" ref="L127:L139">C127+F127-I127</f>
        <v>0</v>
      </c>
      <c r="M127" s="40" t="str">
        <f aca="true" t="shared" si="23" ref="M127:M139">_xlfn.IFERROR(ROUND(N127/L127,2),"-")</f>
        <v>-</v>
      </c>
      <c r="N127" s="40">
        <f aca="true" t="shared" si="24" ref="N127:N139">E127+H127-K127</f>
        <v>0</v>
      </c>
    </row>
    <row r="128" spans="1:14" ht="14.25">
      <c r="A128" s="87" t="s">
        <v>191</v>
      </c>
      <c r="B128" s="113" t="s">
        <v>18</v>
      </c>
      <c r="C128" s="145">
        <v>0</v>
      </c>
      <c r="D128" s="40" t="str">
        <f t="shared" si="20"/>
        <v>-</v>
      </c>
      <c r="E128" s="94">
        <v>0</v>
      </c>
      <c r="F128" s="181">
        <v>4</v>
      </c>
      <c r="G128" s="182">
        <f>_xlfn.IFERROR(ROUND(H128/F128,2),"-")</f>
        <v>11.99</v>
      </c>
      <c r="H128" s="183">
        <v>47.96</v>
      </c>
      <c r="I128" s="173">
        <v>0</v>
      </c>
      <c r="J128" s="173">
        <v>0</v>
      </c>
      <c r="K128" s="58">
        <f t="shared" si="21"/>
        <v>0</v>
      </c>
      <c r="L128" s="145">
        <f t="shared" si="22"/>
        <v>4</v>
      </c>
      <c r="M128" s="40">
        <f t="shared" si="23"/>
        <v>11.99</v>
      </c>
      <c r="N128" s="40">
        <f t="shared" si="24"/>
        <v>47.96</v>
      </c>
    </row>
    <row r="129" spans="1:14" ht="14.25">
      <c r="A129" s="87" t="s">
        <v>192</v>
      </c>
      <c r="B129" s="113" t="s">
        <v>18</v>
      </c>
      <c r="C129" s="145">
        <v>0</v>
      </c>
      <c r="D129" s="40" t="str">
        <f t="shared" si="20"/>
        <v>-</v>
      </c>
      <c r="E129" s="94">
        <v>0</v>
      </c>
      <c r="F129" s="181">
        <v>26</v>
      </c>
      <c r="G129" s="182">
        <f>_xlfn.IFERROR(ROUND(H129/F129,2),"-")</f>
        <v>11.99</v>
      </c>
      <c r="H129" s="183">
        <v>311.74</v>
      </c>
      <c r="I129" s="173">
        <v>0</v>
      </c>
      <c r="J129" s="173">
        <v>0</v>
      </c>
      <c r="K129" s="58">
        <f t="shared" si="21"/>
        <v>0</v>
      </c>
      <c r="L129" s="145">
        <f t="shared" si="22"/>
        <v>26</v>
      </c>
      <c r="M129" s="40">
        <f t="shared" si="23"/>
        <v>11.99</v>
      </c>
      <c r="N129" s="40">
        <f t="shared" si="24"/>
        <v>311.74</v>
      </c>
    </row>
    <row r="130" spans="1:14" ht="14.25">
      <c r="A130" s="38" t="s">
        <v>120</v>
      </c>
      <c r="B130" s="39" t="s">
        <v>121</v>
      </c>
      <c r="C130" s="145">
        <f>'Almoxarifado-Abril_2021'!L128</f>
        <v>150</v>
      </c>
      <c r="D130" s="40">
        <f t="shared" si="20"/>
        <v>1.25</v>
      </c>
      <c r="E130" s="94">
        <f>'Almoxarifado-Abril_2021'!N128</f>
        <v>187.5</v>
      </c>
      <c r="F130" s="155"/>
      <c r="G130" s="161"/>
      <c r="H130" s="40">
        <f aca="true" t="shared" si="25" ref="H130:H139">F130*G130</f>
        <v>0</v>
      </c>
      <c r="I130" s="155">
        <v>150</v>
      </c>
      <c r="J130" s="156">
        <v>1.25</v>
      </c>
      <c r="K130" s="58">
        <f t="shared" si="21"/>
        <v>187.5</v>
      </c>
      <c r="L130" s="145">
        <f t="shared" si="22"/>
        <v>0</v>
      </c>
      <c r="M130" s="40" t="str">
        <f t="shared" si="23"/>
        <v>-</v>
      </c>
      <c r="N130" s="40">
        <f t="shared" si="24"/>
        <v>0</v>
      </c>
    </row>
    <row r="131" spans="1:14" ht="28.5">
      <c r="A131" s="38" t="s">
        <v>122</v>
      </c>
      <c r="B131" s="39" t="s">
        <v>18</v>
      </c>
      <c r="C131" s="145">
        <f>'Almoxarifado-Abril_2021'!L129</f>
        <v>0</v>
      </c>
      <c r="D131" s="40" t="str">
        <f t="shared" si="20"/>
        <v>-</v>
      </c>
      <c r="E131" s="94">
        <f>'Almoxarifado-Abril_2021'!N129</f>
        <v>0</v>
      </c>
      <c r="F131" s="155"/>
      <c r="G131" s="161"/>
      <c r="H131" s="40">
        <f t="shared" si="25"/>
        <v>0</v>
      </c>
      <c r="I131" s="155"/>
      <c r="J131" s="156"/>
      <c r="K131" s="58">
        <f t="shared" si="21"/>
        <v>0</v>
      </c>
      <c r="L131" s="145">
        <f t="shared" si="22"/>
        <v>0</v>
      </c>
      <c r="M131" s="40" t="str">
        <f t="shared" si="23"/>
        <v>-</v>
      </c>
      <c r="N131" s="40">
        <f t="shared" si="24"/>
        <v>0</v>
      </c>
    </row>
    <row r="132" spans="1:14" ht="28.5">
      <c r="A132" s="38" t="s">
        <v>123</v>
      </c>
      <c r="B132" s="39" t="s">
        <v>18</v>
      </c>
      <c r="C132" s="145">
        <f>'Almoxarifado-Abril_2021'!L130</f>
        <v>1</v>
      </c>
      <c r="D132" s="40">
        <f t="shared" si="20"/>
        <v>70</v>
      </c>
      <c r="E132" s="94">
        <f>'Almoxarifado-Abril_2021'!N130</f>
        <v>70</v>
      </c>
      <c r="F132" s="155"/>
      <c r="G132" s="161"/>
      <c r="H132" s="40">
        <f t="shared" si="25"/>
        <v>0</v>
      </c>
      <c r="I132" s="155">
        <v>1</v>
      </c>
      <c r="J132" s="156">
        <v>70</v>
      </c>
      <c r="K132" s="58">
        <f t="shared" si="21"/>
        <v>70</v>
      </c>
      <c r="L132" s="145">
        <f t="shared" si="22"/>
        <v>0</v>
      </c>
      <c r="M132" s="40" t="str">
        <f t="shared" si="23"/>
        <v>-</v>
      </c>
      <c r="N132" s="40">
        <f t="shared" si="24"/>
        <v>0</v>
      </c>
    </row>
    <row r="133" spans="1:14" ht="15">
      <c r="A133" s="38" t="s">
        <v>124</v>
      </c>
      <c r="B133" s="39" t="s">
        <v>18</v>
      </c>
      <c r="C133" s="145">
        <f>'Almoxarifado-Abril_2021'!L131</f>
        <v>4</v>
      </c>
      <c r="D133" s="40">
        <f t="shared" si="20"/>
        <v>2.95</v>
      </c>
      <c r="E133" s="94">
        <f>'Almoxarifado-Abril_2021'!N131</f>
        <v>11.799999999999997</v>
      </c>
      <c r="F133" s="155"/>
      <c r="G133" s="161"/>
      <c r="H133" s="40">
        <f t="shared" si="25"/>
        <v>0</v>
      </c>
      <c r="I133" s="155"/>
      <c r="J133" s="156"/>
      <c r="K133" s="58">
        <f t="shared" si="21"/>
        <v>0</v>
      </c>
      <c r="L133" s="145">
        <f t="shared" si="22"/>
        <v>4</v>
      </c>
      <c r="M133" s="40">
        <f t="shared" si="23"/>
        <v>2.95</v>
      </c>
      <c r="N133" s="40">
        <f t="shared" si="24"/>
        <v>11.799999999999997</v>
      </c>
    </row>
    <row r="134" spans="1:14" ht="15">
      <c r="A134" s="38" t="s">
        <v>125</v>
      </c>
      <c r="B134" s="39" t="s">
        <v>18</v>
      </c>
      <c r="C134" s="145">
        <f>'Almoxarifado-Abril_2021'!L132</f>
        <v>16</v>
      </c>
      <c r="D134" s="40">
        <f t="shared" si="20"/>
        <v>1.75</v>
      </c>
      <c r="E134" s="94">
        <f>'Almoxarifado-Abril_2021'!N132</f>
        <v>28</v>
      </c>
      <c r="F134" s="155"/>
      <c r="G134" s="161"/>
      <c r="H134" s="40">
        <f t="shared" si="25"/>
        <v>0</v>
      </c>
      <c r="I134" s="155">
        <v>3</v>
      </c>
      <c r="J134" s="156">
        <v>1.75</v>
      </c>
      <c r="K134" s="58">
        <f t="shared" si="21"/>
        <v>5.25</v>
      </c>
      <c r="L134" s="145">
        <f t="shared" si="22"/>
        <v>13</v>
      </c>
      <c r="M134" s="40">
        <f t="shared" si="23"/>
        <v>1.75</v>
      </c>
      <c r="N134" s="40">
        <f t="shared" si="24"/>
        <v>22.75</v>
      </c>
    </row>
    <row r="135" spans="1:14" ht="15">
      <c r="A135" s="38" t="s">
        <v>126</v>
      </c>
      <c r="B135" s="39" t="s">
        <v>18</v>
      </c>
      <c r="C135" s="145">
        <f>'Almoxarifado-Abril_2021'!L133</f>
        <v>1</v>
      </c>
      <c r="D135" s="40">
        <f t="shared" si="20"/>
        <v>24.5</v>
      </c>
      <c r="E135" s="94">
        <f>'Almoxarifado-Abril_2021'!N133</f>
        <v>24.5</v>
      </c>
      <c r="F135" s="155"/>
      <c r="G135" s="161"/>
      <c r="H135" s="40">
        <f t="shared" si="25"/>
        <v>0</v>
      </c>
      <c r="I135" s="155"/>
      <c r="J135" s="156"/>
      <c r="K135" s="58">
        <f t="shared" si="21"/>
        <v>0</v>
      </c>
      <c r="L135" s="145">
        <f t="shared" si="22"/>
        <v>1</v>
      </c>
      <c r="M135" s="40">
        <f t="shared" si="23"/>
        <v>24.5</v>
      </c>
      <c r="N135" s="40">
        <f t="shared" si="24"/>
        <v>24.5</v>
      </c>
    </row>
    <row r="136" spans="1:14" ht="15">
      <c r="A136" s="38" t="s">
        <v>127</v>
      </c>
      <c r="B136" s="39" t="s">
        <v>18</v>
      </c>
      <c r="C136" s="145">
        <f>'Almoxarifado-Abril_2021'!L134</f>
        <v>1</v>
      </c>
      <c r="D136" s="40">
        <f t="shared" si="20"/>
        <v>22.99</v>
      </c>
      <c r="E136" s="94">
        <f>'Almoxarifado-Abril_2021'!N134</f>
        <v>22.99</v>
      </c>
      <c r="F136" s="155"/>
      <c r="G136" s="161"/>
      <c r="H136" s="40">
        <f t="shared" si="25"/>
        <v>0</v>
      </c>
      <c r="I136" s="155"/>
      <c r="J136" s="156"/>
      <c r="K136" s="58">
        <f t="shared" si="21"/>
        <v>0</v>
      </c>
      <c r="L136" s="145">
        <f t="shared" si="22"/>
        <v>1</v>
      </c>
      <c r="M136" s="40">
        <f t="shared" si="23"/>
        <v>22.99</v>
      </c>
      <c r="N136" s="40">
        <f t="shared" si="24"/>
        <v>22.99</v>
      </c>
    </row>
    <row r="137" spans="1:14" ht="15">
      <c r="A137" s="38" t="s">
        <v>128</v>
      </c>
      <c r="B137" s="39" t="s">
        <v>72</v>
      </c>
      <c r="C137" s="145">
        <f>'Almoxarifado-Abril_2021'!L135</f>
        <v>14</v>
      </c>
      <c r="D137" s="40">
        <f t="shared" si="20"/>
        <v>2.85</v>
      </c>
      <c r="E137" s="94">
        <f>'Almoxarifado-Abril_2021'!N135</f>
        <v>39.9</v>
      </c>
      <c r="F137" s="155"/>
      <c r="G137" s="161"/>
      <c r="H137" s="40">
        <f t="shared" si="25"/>
        <v>0</v>
      </c>
      <c r="I137" s="155"/>
      <c r="J137" s="156"/>
      <c r="K137" s="58">
        <f t="shared" si="21"/>
        <v>0</v>
      </c>
      <c r="L137" s="145">
        <f t="shared" si="22"/>
        <v>14</v>
      </c>
      <c r="M137" s="40">
        <f t="shared" si="23"/>
        <v>2.85</v>
      </c>
      <c r="N137" s="40">
        <f t="shared" si="24"/>
        <v>39.9</v>
      </c>
    </row>
    <row r="138" spans="1:14" ht="15">
      <c r="A138" s="38" t="s">
        <v>129</v>
      </c>
      <c r="B138" s="39" t="s">
        <v>18</v>
      </c>
      <c r="C138" s="145">
        <f>'Almoxarifado-Abril_2021'!L136</f>
        <v>1</v>
      </c>
      <c r="D138" s="40">
        <f t="shared" si="20"/>
        <v>178</v>
      </c>
      <c r="E138" s="94">
        <f>'Almoxarifado-Abril_2021'!N136</f>
        <v>178</v>
      </c>
      <c r="F138" s="155"/>
      <c r="G138" s="161"/>
      <c r="H138" s="40">
        <f t="shared" si="25"/>
        <v>0</v>
      </c>
      <c r="I138" s="155">
        <v>1</v>
      </c>
      <c r="J138" s="156">
        <v>178</v>
      </c>
      <c r="K138" s="58">
        <f t="shared" si="21"/>
        <v>178</v>
      </c>
      <c r="L138" s="145">
        <f t="shared" si="22"/>
        <v>0</v>
      </c>
      <c r="M138" s="40" t="str">
        <f t="shared" si="23"/>
        <v>-</v>
      </c>
      <c r="N138" s="40">
        <f t="shared" si="24"/>
        <v>0</v>
      </c>
    </row>
    <row r="139" spans="1:14" ht="15.75">
      <c r="A139" s="43" t="s">
        <v>130</v>
      </c>
      <c r="B139" s="39" t="s">
        <v>72</v>
      </c>
      <c r="C139" s="145">
        <f>'Almoxarifado-Abril_2021'!L137</f>
        <v>10</v>
      </c>
      <c r="D139" s="40">
        <f t="shared" si="20"/>
        <v>2.2</v>
      </c>
      <c r="E139" s="116">
        <f>'Almoxarifado-Abril_2021'!N137</f>
        <v>22</v>
      </c>
      <c r="F139" s="155"/>
      <c r="G139" s="161"/>
      <c r="H139" s="45">
        <f t="shared" si="25"/>
        <v>0</v>
      </c>
      <c r="I139" s="155">
        <v>2</v>
      </c>
      <c r="J139" s="156">
        <v>2.2</v>
      </c>
      <c r="K139" s="60">
        <f t="shared" si="21"/>
        <v>4.4</v>
      </c>
      <c r="L139" s="145">
        <f t="shared" si="22"/>
        <v>8</v>
      </c>
      <c r="M139" s="40">
        <f t="shared" si="23"/>
        <v>2.2</v>
      </c>
      <c r="N139" s="45">
        <f t="shared" si="24"/>
        <v>17.6</v>
      </c>
    </row>
    <row r="140" spans="1:14" ht="15.75">
      <c r="A140" s="177" t="s">
        <v>131</v>
      </c>
      <c r="B140" s="65"/>
      <c r="C140" s="86"/>
      <c r="D140" s="65"/>
      <c r="E140" s="64">
        <f>SUM(E127:E139)</f>
        <v>627.44</v>
      </c>
      <c r="F140" s="66"/>
      <c r="G140" s="66"/>
      <c r="H140" s="180">
        <f>SUM(H127:H139)</f>
        <v>359.7</v>
      </c>
      <c r="I140" s="66"/>
      <c r="J140" s="66"/>
      <c r="K140" s="180">
        <f>SUM(K127:K139)</f>
        <v>487.9</v>
      </c>
      <c r="L140" s="66"/>
      <c r="M140" s="66"/>
      <c r="N140" s="64">
        <f>SUM(N127:N139)</f>
        <v>499.24</v>
      </c>
    </row>
    <row r="141" spans="1:14" ht="15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</row>
    <row r="142" spans="1:14" ht="15.75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</row>
    <row r="143" spans="1:14" ht="15">
      <c r="A143" s="86"/>
      <c r="B143" s="86"/>
      <c r="C143" s="72" t="s">
        <v>5</v>
      </c>
      <c r="D143" s="72"/>
      <c r="E143" s="72"/>
      <c r="F143" s="72" t="s">
        <v>6</v>
      </c>
      <c r="G143" s="72"/>
      <c r="H143" s="72"/>
      <c r="I143" s="72" t="s">
        <v>7</v>
      </c>
      <c r="J143" s="72"/>
      <c r="K143" s="72"/>
      <c r="L143" s="72" t="s">
        <v>8</v>
      </c>
      <c r="M143" s="72"/>
      <c r="N143" s="72"/>
    </row>
    <row r="144" spans="1:14" ht="60">
      <c r="A144" s="159" t="s">
        <v>9</v>
      </c>
      <c r="B144" s="25" t="s">
        <v>10</v>
      </c>
      <c r="C144" s="26" t="s">
        <v>11</v>
      </c>
      <c r="D144" s="27" t="s">
        <v>12</v>
      </c>
      <c r="E144" s="28" t="s">
        <v>13</v>
      </c>
      <c r="F144" s="26" t="s">
        <v>11</v>
      </c>
      <c r="G144" s="27" t="s">
        <v>12</v>
      </c>
      <c r="H144" s="28" t="s">
        <v>13</v>
      </c>
      <c r="I144" s="26" t="s">
        <v>11</v>
      </c>
      <c r="J144" s="27" t="s">
        <v>12</v>
      </c>
      <c r="K144" s="28" t="s">
        <v>13</v>
      </c>
      <c r="L144" s="26" t="s">
        <v>11</v>
      </c>
      <c r="M144" s="27" t="s">
        <v>12</v>
      </c>
      <c r="N144" s="28" t="s">
        <v>13</v>
      </c>
    </row>
    <row r="145" spans="1:14" ht="15" customHeight="1">
      <c r="A145" s="167" t="s">
        <v>132</v>
      </c>
      <c r="B145" s="167"/>
      <c r="C145" s="167"/>
      <c r="D145" s="167"/>
      <c r="E145" s="167"/>
      <c r="F145" s="167"/>
      <c r="G145" s="167"/>
      <c r="H145" s="167"/>
      <c r="I145" s="167"/>
      <c r="J145" s="167"/>
      <c r="K145" s="170">
        <v>5755</v>
      </c>
      <c r="L145" s="171" t="s">
        <v>15</v>
      </c>
      <c r="M145" s="171"/>
      <c r="N145" s="170">
        <v>343</v>
      </c>
    </row>
    <row r="146" spans="1:14" ht="28.5">
      <c r="A146" s="38" t="s">
        <v>169</v>
      </c>
      <c r="B146" s="39" t="s">
        <v>18</v>
      </c>
      <c r="C146" s="145">
        <f>'Almoxarifado-Abril_2021'!L144</f>
        <v>0</v>
      </c>
      <c r="D146" s="40" t="str">
        <f>_xlfn.IFERROR(ROUND(E146/C146,2),"-")</f>
        <v>-</v>
      </c>
      <c r="E146" s="94">
        <f>'Almoxarifado-Abril_2021'!N144</f>
        <v>0</v>
      </c>
      <c r="F146" s="155"/>
      <c r="G146" s="161"/>
      <c r="H146" s="40">
        <f>F146*G146</f>
        <v>0</v>
      </c>
      <c r="I146" s="155"/>
      <c r="J146" s="156"/>
      <c r="K146" s="58">
        <f>I146*J146</f>
        <v>0</v>
      </c>
      <c r="L146" s="145">
        <f>C146+F146-I146</f>
        <v>0</v>
      </c>
      <c r="M146" s="40" t="str">
        <f>_xlfn.IFERROR(ROUND(N146/L146,2),"-")</f>
        <v>-</v>
      </c>
      <c r="N146" s="40">
        <f>E146+H146-K146</f>
        <v>0</v>
      </c>
    </row>
    <row r="147" spans="1:14" ht="28.5">
      <c r="A147" s="38" t="s">
        <v>134</v>
      </c>
      <c r="B147" s="39" t="s">
        <v>18</v>
      </c>
      <c r="C147" s="145">
        <f>'Almoxarifado-Abril_2021'!L145</f>
        <v>0</v>
      </c>
      <c r="D147" s="40" t="str">
        <f>_xlfn.IFERROR(ROUND(E147/C147,2),"-")</f>
        <v>-</v>
      </c>
      <c r="E147" s="94">
        <f>'Almoxarifado-Abril_2021'!N145</f>
        <v>0</v>
      </c>
      <c r="F147" s="155"/>
      <c r="G147" s="161"/>
      <c r="H147" s="40">
        <f>F147*G147</f>
        <v>0</v>
      </c>
      <c r="I147" s="155"/>
      <c r="J147" s="156"/>
      <c r="K147" s="58">
        <f>I147*J147</f>
        <v>0</v>
      </c>
      <c r="L147" s="145">
        <f>C147+F147-I147</f>
        <v>0</v>
      </c>
      <c r="M147" s="40" t="str">
        <f>_xlfn.IFERROR(ROUND(N147/L147,2),"-")</f>
        <v>-</v>
      </c>
      <c r="N147" s="40">
        <f>E147+H147-K147</f>
        <v>0</v>
      </c>
    </row>
    <row r="148" spans="1:14" ht="28.5">
      <c r="A148" s="43" t="s">
        <v>135</v>
      </c>
      <c r="B148" s="39" t="s">
        <v>18</v>
      </c>
      <c r="C148" s="145">
        <f>'Almoxarifado-Abril_2021'!L146</f>
        <v>0</v>
      </c>
      <c r="D148" s="40" t="str">
        <f>_xlfn.IFERROR(ROUND(E148/C148,2),"-")</f>
        <v>-</v>
      </c>
      <c r="E148" s="116">
        <f>'Almoxarifado-Abril_2021'!N146</f>
        <v>0</v>
      </c>
      <c r="F148" s="155"/>
      <c r="G148" s="161"/>
      <c r="H148" s="45">
        <f>F148*G148</f>
        <v>0</v>
      </c>
      <c r="I148" s="155"/>
      <c r="J148" s="156"/>
      <c r="K148" s="60">
        <f>I148*J148</f>
        <v>0</v>
      </c>
      <c r="L148" s="145">
        <f>C148+F148-I148</f>
        <v>0</v>
      </c>
      <c r="M148" s="40" t="str">
        <f>_xlfn.IFERROR(ROUND(N148/L148,2),"-")</f>
        <v>-</v>
      </c>
      <c r="N148" s="45">
        <f>E148+H148-K148</f>
        <v>0</v>
      </c>
    </row>
    <row r="149" spans="1:14" ht="15">
      <c r="A149" s="177" t="s">
        <v>136</v>
      </c>
      <c r="B149" s="65"/>
      <c r="C149" s="86"/>
      <c r="D149" s="65"/>
      <c r="E149" s="64">
        <f>SUM(E146:E148)</f>
        <v>0</v>
      </c>
      <c r="F149" s="66"/>
      <c r="G149" s="66"/>
      <c r="H149" s="64">
        <f>SUM(H146:H148)</f>
        <v>0</v>
      </c>
      <c r="I149" s="66"/>
      <c r="J149" s="66"/>
      <c r="K149" s="64">
        <f>SUM(K146:K148)</f>
        <v>0</v>
      </c>
      <c r="L149" s="66"/>
      <c r="M149" s="66"/>
      <c r="N149" s="64">
        <f>SUM(N146:N148)</f>
        <v>0</v>
      </c>
    </row>
    <row r="150" spans="1:14" ht="15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</row>
    <row r="151" spans="1:14" ht="15.75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</row>
    <row r="152" spans="1:14" ht="15">
      <c r="A152" s="86"/>
      <c r="B152" s="86"/>
      <c r="C152" s="72" t="s">
        <v>5</v>
      </c>
      <c r="D152" s="72"/>
      <c r="E152" s="72"/>
      <c r="F152" s="72" t="s">
        <v>6</v>
      </c>
      <c r="G152" s="72"/>
      <c r="H152" s="72"/>
      <c r="I152" s="72" t="s">
        <v>7</v>
      </c>
      <c r="J152" s="72"/>
      <c r="K152" s="72"/>
      <c r="L152" s="72" t="s">
        <v>8</v>
      </c>
      <c r="M152" s="72"/>
      <c r="N152" s="72"/>
    </row>
    <row r="153" spans="1:14" ht="60">
      <c r="A153" s="159" t="s">
        <v>9</v>
      </c>
      <c r="B153" s="25" t="s">
        <v>10</v>
      </c>
      <c r="C153" s="26" t="s">
        <v>11</v>
      </c>
      <c r="D153" s="27" t="s">
        <v>12</v>
      </c>
      <c r="E153" s="28" t="s">
        <v>13</v>
      </c>
      <c r="F153" s="26" t="s">
        <v>11</v>
      </c>
      <c r="G153" s="27" t="s">
        <v>12</v>
      </c>
      <c r="H153" s="28" t="s">
        <v>13</v>
      </c>
      <c r="I153" s="26" t="s">
        <v>11</v>
      </c>
      <c r="J153" s="27" t="s">
        <v>12</v>
      </c>
      <c r="K153" s="28" t="s">
        <v>13</v>
      </c>
      <c r="L153" s="26" t="s">
        <v>11</v>
      </c>
      <c r="M153" s="27" t="s">
        <v>12</v>
      </c>
      <c r="N153" s="28" t="s">
        <v>13</v>
      </c>
    </row>
    <row r="154" spans="1:14" ht="15" customHeight="1">
      <c r="A154" s="167" t="s">
        <v>137</v>
      </c>
      <c r="B154" s="167"/>
      <c r="C154" s="167"/>
      <c r="D154" s="167"/>
      <c r="E154" s="167"/>
      <c r="F154" s="167"/>
      <c r="G154" s="167"/>
      <c r="H154" s="167"/>
      <c r="I154" s="167"/>
      <c r="J154" s="167"/>
      <c r="K154" s="170">
        <v>5766</v>
      </c>
      <c r="L154" s="171" t="s">
        <v>15</v>
      </c>
      <c r="M154" s="171"/>
      <c r="N154" s="170">
        <v>343</v>
      </c>
    </row>
    <row r="155" spans="1:14" ht="28.5">
      <c r="A155" s="38" t="s">
        <v>138</v>
      </c>
      <c r="B155" s="39" t="s">
        <v>18</v>
      </c>
      <c r="C155" s="145">
        <f>'Almoxarifado-Abril_2021'!L153</f>
        <v>0</v>
      </c>
      <c r="D155" s="40" t="str">
        <f>_xlfn.IFERROR(ROUND(E155/C155,2),"-")</f>
        <v>-</v>
      </c>
      <c r="E155" s="94">
        <f>'Almoxarifado-Abril_2021'!N153</f>
        <v>0</v>
      </c>
      <c r="F155" s="155"/>
      <c r="G155" s="161"/>
      <c r="H155" s="40">
        <f>F155*G155</f>
        <v>0</v>
      </c>
      <c r="I155" s="155"/>
      <c r="J155" s="156"/>
      <c r="K155" s="58">
        <f>I155*J155</f>
        <v>0</v>
      </c>
      <c r="L155" s="145">
        <f>C155+F155-I155</f>
        <v>0</v>
      </c>
      <c r="M155" s="40" t="str">
        <f>_xlfn.IFERROR(ROUND(N155/L155,2),"-")</f>
        <v>-</v>
      </c>
      <c r="N155" s="40">
        <f>E155+H155-K155</f>
        <v>0</v>
      </c>
    </row>
    <row r="156" spans="1:14" ht="28.5">
      <c r="A156" s="38" t="s">
        <v>139</v>
      </c>
      <c r="B156" s="39" t="s">
        <v>18</v>
      </c>
      <c r="C156" s="145">
        <f>'Almoxarifado-Abril_2021'!L154</f>
        <v>0</v>
      </c>
      <c r="D156" s="40" t="str">
        <f>_xlfn.IFERROR(ROUND(E156/C156,2),"-")</f>
        <v>-</v>
      </c>
      <c r="E156" s="94">
        <f>'Almoxarifado-Abril_2021'!N154</f>
        <v>0</v>
      </c>
      <c r="F156" s="155"/>
      <c r="G156" s="161"/>
      <c r="H156" s="40">
        <f>F156*G156</f>
        <v>0</v>
      </c>
      <c r="I156" s="155"/>
      <c r="J156" s="156"/>
      <c r="K156" s="58">
        <f>I156*J156</f>
        <v>0</v>
      </c>
      <c r="L156" s="145">
        <f>C156+F156-I156</f>
        <v>0</v>
      </c>
      <c r="M156" s="40" t="str">
        <f>_xlfn.IFERROR(ROUND(N156/L156,2),"-")</f>
        <v>-</v>
      </c>
      <c r="N156" s="40">
        <f>E156+H156-K156</f>
        <v>0</v>
      </c>
    </row>
    <row r="157" spans="1:14" ht="28.5">
      <c r="A157" s="43" t="s">
        <v>140</v>
      </c>
      <c r="B157" s="39" t="s">
        <v>18</v>
      </c>
      <c r="C157" s="145">
        <f>'Almoxarifado-Abril_2021'!L155</f>
        <v>0</v>
      </c>
      <c r="D157" s="40" t="str">
        <f>_xlfn.IFERROR(ROUND(E157/C157,2),"-")</f>
        <v>-</v>
      </c>
      <c r="E157" s="116">
        <f>'Almoxarifado-Abril_2021'!N155</f>
        <v>0</v>
      </c>
      <c r="F157" s="155"/>
      <c r="G157" s="161"/>
      <c r="H157" s="45">
        <f>F157*G157</f>
        <v>0</v>
      </c>
      <c r="I157" s="155"/>
      <c r="J157" s="156"/>
      <c r="K157" s="60">
        <f>I157*J157</f>
        <v>0</v>
      </c>
      <c r="L157" s="145">
        <f>C157+F157-I157</f>
        <v>0</v>
      </c>
      <c r="M157" s="40" t="str">
        <f>_xlfn.IFERROR(ROUND(N157/L157,2),"-")</f>
        <v>-</v>
      </c>
      <c r="N157" s="45">
        <f>E157+H157-K157</f>
        <v>0</v>
      </c>
    </row>
    <row r="158" spans="1:14" ht="15">
      <c r="A158" s="177" t="s">
        <v>141</v>
      </c>
      <c r="B158" s="65"/>
      <c r="C158" s="86"/>
      <c r="D158" s="65"/>
      <c r="E158" s="64">
        <f>SUM(E155:E157)</f>
        <v>0</v>
      </c>
      <c r="F158" s="66"/>
      <c r="G158" s="66"/>
      <c r="H158" s="64">
        <f>SUM(H155:H157)</f>
        <v>0</v>
      </c>
      <c r="I158" s="66"/>
      <c r="J158" s="66"/>
      <c r="K158" s="64">
        <f>SUM(K155:K157)</f>
        <v>0</v>
      </c>
      <c r="L158" s="66"/>
      <c r="M158" s="66"/>
      <c r="N158" s="64">
        <f>SUM(N155:N157)</f>
        <v>0</v>
      </c>
    </row>
    <row r="159" spans="1:14" ht="15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</row>
    <row r="160" spans="1:14" ht="15.75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</row>
    <row r="161" spans="1:14" ht="15">
      <c r="A161" s="86"/>
      <c r="B161" s="86"/>
      <c r="C161" s="72" t="s">
        <v>5</v>
      </c>
      <c r="D161" s="72"/>
      <c r="E161" s="72"/>
      <c r="F161" s="72" t="s">
        <v>6</v>
      </c>
      <c r="G161" s="72"/>
      <c r="H161" s="72"/>
      <c r="I161" s="72" t="s">
        <v>7</v>
      </c>
      <c r="J161" s="72"/>
      <c r="K161" s="72"/>
      <c r="L161" s="72" t="s">
        <v>8</v>
      </c>
      <c r="M161" s="72"/>
      <c r="N161" s="72"/>
    </row>
    <row r="162" spans="1:14" ht="60">
      <c r="A162" s="159" t="s">
        <v>9</v>
      </c>
      <c r="B162" s="25" t="s">
        <v>10</v>
      </c>
      <c r="C162" s="26" t="s">
        <v>11</v>
      </c>
      <c r="D162" s="27" t="s">
        <v>12</v>
      </c>
      <c r="E162" s="28" t="s">
        <v>13</v>
      </c>
      <c r="F162" s="26" t="s">
        <v>11</v>
      </c>
      <c r="G162" s="27" t="s">
        <v>12</v>
      </c>
      <c r="H162" s="28" t="s">
        <v>13</v>
      </c>
      <c r="I162" s="26" t="s">
        <v>11</v>
      </c>
      <c r="J162" s="27" t="s">
        <v>12</v>
      </c>
      <c r="K162" s="28" t="s">
        <v>13</v>
      </c>
      <c r="L162" s="26" t="s">
        <v>11</v>
      </c>
      <c r="M162" s="27" t="s">
        <v>12</v>
      </c>
      <c r="N162" s="28" t="s">
        <v>13</v>
      </c>
    </row>
    <row r="163" spans="1:14" ht="15" customHeight="1">
      <c r="A163" s="167" t="s">
        <v>142</v>
      </c>
      <c r="B163" s="167"/>
      <c r="C163" s="167"/>
      <c r="D163" s="167"/>
      <c r="E163" s="167"/>
      <c r="F163" s="167"/>
      <c r="G163" s="167"/>
      <c r="H163" s="167"/>
      <c r="I163" s="167"/>
      <c r="J163" s="167"/>
      <c r="K163" s="170">
        <v>5766</v>
      </c>
      <c r="L163" s="171" t="s">
        <v>15</v>
      </c>
      <c r="M163" s="171"/>
      <c r="N163" s="170">
        <v>343</v>
      </c>
    </row>
    <row r="164" spans="1:14" ht="28.5">
      <c r="A164" s="38" t="s">
        <v>143</v>
      </c>
      <c r="B164" s="39" t="s">
        <v>18</v>
      </c>
      <c r="C164" s="145">
        <f>'Almoxarifado-Abril_2021'!L162</f>
        <v>37</v>
      </c>
      <c r="D164" s="40">
        <f>_xlfn.IFERROR(ROUND(E164/C164,2),"-")</f>
        <v>18.25</v>
      </c>
      <c r="E164" s="94">
        <f>'Almoxarifado-Abril_2021'!N162</f>
        <v>675.25</v>
      </c>
      <c r="F164" s="155"/>
      <c r="G164" s="161"/>
      <c r="H164" s="40">
        <f>F164*G164</f>
        <v>0</v>
      </c>
      <c r="I164" s="155"/>
      <c r="J164" s="156"/>
      <c r="K164" s="58">
        <f>I164*J164</f>
        <v>0</v>
      </c>
      <c r="L164" s="145">
        <f>C164+F164-I164</f>
        <v>37</v>
      </c>
      <c r="M164" s="40">
        <f>_xlfn.IFERROR(ROUND(N164/L164,2),"-")</f>
        <v>18.25</v>
      </c>
      <c r="N164" s="40">
        <f>E164+H164-K164</f>
        <v>675.25</v>
      </c>
    </row>
    <row r="165" spans="1:14" ht="28.5">
      <c r="A165" s="38" t="s">
        <v>144</v>
      </c>
      <c r="B165" s="39" t="s">
        <v>18</v>
      </c>
      <c r="C165" s="145">
        <f>'Almoxarifado-Abril_2021'!L163</f>
        <v>62</v>
      </c>
      <c r="D165" s="40">
        <f>_xlfn.IFERROR(ROUND(E165/C165,2),"-")</f>
        <v>18.25</v>
      </c>
      <c r="E165" s="94">
        <f>'Almoxarifado-Abril_2021'!N163</f>
        <v>1131.5</v>
      </c>
      <c r="F165" s="155"/>
      <c r="G165" s="161"/>
      <c r="H165" s="40">
        <f>F165*G165</f>
        <v>0</v>
      </c>
      <c r="I165" s="155"/>
      <c r="J165" s="156"/>
      <c r="K165" s="58">
        <f>I165*J165</f>
        <v>0</v>
      </c>
      <c r="L165" s="145">
        <f>C165+F165-I165</f>
        <v>62</v>
      </c>
      <c r="M165" s="40">
        <f>_xlfn.IFERROR(ROUND(N165/L165,2),"-")</f>
        <v>18.25</v>
      </c>
      <c r="N165" s="40">
        <f>E165+H165-K165</f>
        <v>1131.5</v>
      </c>
    </row>
    <row r="166" spans="1:14" ht="28.5">
      <c r="A166" s="38" t="s">
        <v>145</v>
      </c>
      <c r="B166" s="39" t="s">
        <v>18</v>
      </c>
      <c r="C166" s="145">
        <f>'Almoxarifado-Abril_2021'!L164</f>
        <v>47</v>
      </c>
      <c r="D166" s="40">
        <f>_xlfn.IFERROR(ROUND(E166/C166,2),"-")</f>
        <v>18.25</v>
      </c>
      <c r="E166" s="94">
        <f>'Almoxarifado-Abril_2021'!N164</f>
        <v>857.75</v>
      </c>
      <c r="F166" s="155"/>
      <c r="G166" s="161"/>
      <c r="H166" s="40">
        <f>F166*G166</f>
        <v>0</v>
      </c>
      <c r="I166" s="155"/>
      <c r="J166" s="156"/>
      <c r="K166" s="58">
        <f>I166*J166</f>
        <v>0</v>
      </c>
      <c r="L166" s="145">
        <f>C166+F166-I166</f>
        <v>47</v>
      </c>
      <c r="M166" s="40">
        <f>_xlfn.IFERROR(ROUND(N166/L166,2),"-")</f>
        <v>18.25</v>
      </c>
      <c r="N166" s="40">
        <f>E166+H166-K166</f>
        <v>857.75</v>
      </c>
    </row>
    <row r="167" spans="1:14" ht="28.5">
      <c r="A167" s="38" t="s">
        <v>146</v>
      </c>
      <c r="B167" s="39" t="s">
        <v>18</v>
      </c>
      <c r="C167" s="145">
        <f>'Almoxarifado-Abril_2021'!L165</f>
        <v>47</v>
      </c>
      <c r="D167" s="40">
        <f>_xlfn.IFERROR(ROUND(E167/C167,2),"-")</f>
        <v>18.25</v>
      </c>
      <c r="E167" s="94">
        <f>'Almoxarifado-Abril_2021'!N165</f>
        <v>857.75</v>
      </c>
      <c r="F167" s="155"/>
      <c r="G167" s="161"/>
      <c r="H167" s="40">
        <f>F167*G167</f>
        <v>0</v>
      </c>
      <c r="I167" s="155"/>
      <c r="J167" s="156"/>
      <c r="K167" s="58">
        <f>I167*J167</f>
        <v>0</v>
      </c>
      <c r="L167" s="145">
        <f>C167+F167-I167</f>
        <v>47</v>
      </c>
      <c r="M167" s="40">
        <f>_xlfn.IFERROR(ROUND(N167/L167,2),"-")</f>
        <v>18.25</v>
      </c>
      <c r="N167" s="40">
        <f>E167+H167-K167</f>
        <v>857.75</v>
      </c>
    </row>
    <row r="168" spans="1:14" ht="15.75">
      <c r="A168" s="43" t="s">
        <v>147</v>
      </c>
      <c r="B168" s="39" t="s">
        <v>18</v>
      </c>
      <c r="C168" s="145">
        <f>'Almoxarifado-Abril_2021'!L166</f>
        <v>9</v>
      </c>
      <c r="D168" s="40">
        <f>_xlfn.IFERROR(ROUND(E168/C168,2),"-")</f>
        <v>18.25</v>
      </c>
      <c r="E168" s="116">
        <f>'Almoxarifado-Abril_2021'!N166</f>
        <v>164.25</v>
      </c>
      <c r="F168" s="155"/>
      <c r="G168" s="161"/>
      <c r="H168" s="45">
        <f>F168*G168</f>
        <v>0</v>
      </c>
      <c r="I168" s="155"/>
      <c r="J168" s="156"/>
      <c r="K168" s="60">
        <f>I168*J168</f>
        <v>0</v>
      </c>
      <c r="L168" s="145">
        <f>C168+F168-I168</f>
        <v>9</v>
      </c>
      <c r="M168" s="40">
        <f>_xlfn.IFERROR(ROUND(N168/L168,2),"-")</f>
        <v>18.25</v>
      </c>
      <c r="N168" s="45">
        <f>E168+H168-K168</f>
        <v>164.25</v>
      </c>
    </row>
    <row r="169" spans="1:14" ht="15.75">
      <c r="A169" s="177" t="s">
        <v>148</v>
      </c>
      <c r="B169" s="65"/>
      <c r="C169" s="86"/>
      <c r="D169" s="65"/>
      <c r="E169" s="64">
        <f>SUM(E164:E168)</f>
        <v>3686.5</v>
      </c>
      <c r="F169" s="66"/>
      <c r="G169" s="66"/>
      <c r="H169" s="64">
        <f>SUM(H164:H168)</f>
        <v>0</v>
      </c>
      <c r="I169" s="66"/>
      <c r="J169" s="66"/>
      <c r="K169" s="64">
        <f>SUM(K164:K168)</f>
        <v>0</v>
      </c>
      <c r="L169" s="66"/>
      <c r="M169" s="66"/>
      <c r="N169" s="64">
        <f>SUM(N164:N168)</f>
        <v>3686.5</v>
      </c>
    </row>
    <row r="170" spans="2:14" ht="15">
      <c r="B170" s="1"/>
      <c r="C170" s="4"/>
      <c r="D170" s="1"/>
      <c r="E170" s="4"/>
      <c r="F170" s="4"/>
      <c r="G170" s="69"/>
      <c r="H170" s="70"/>
      <c r="I170" s="68"/>
      <c r="J170" s="69"/>
      <c r="K170" s="69"/>
      <c r="L170" s="66"/>
      <c r="M170" s="69"/>
      <c r="N170" s="69"/>
    </row>
    <row r="171" spans="2:14" ht="15.75">
      <c r="B171" s="1"/>
      <c r="C171" s="4"/>
      <c r="D171" s="1"/>
      <c r="E171" s="4"/>
      <c r="F171" s="4"/>
      <c r="G171" s="69"/>
      <c r="H171" s="70"/>
      <c r="I171" s="68"/>
      <c r="J171" s="69"/>
      <c r="K171" s="69"/>
      <c r="L171" s="66"/>
      <c r="M171" s="69"/>
      <c r="N171" s="69"/>
    </row>
    <row r="172" spans="1:14" ht="15.75">
      <c r="A172" s="168" t="s">
        <v>186</v>
      </c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</row>
    <row r="173" spans="2:14" ht="15.75">
      <c r="B173" s="1"/>
      <c r="C173" s="4"/>
      <c r="D173" s="1"/>
      <c r="E173" s="4"/>
      <c r="F173" s="4"/>
      <c r="G173" s="69"/>
      <c r="H173" s="70"/>
      <c r="I173" s="68"/>
      <c r="J173" s="69"/>
      <c r="K173" s="69"/>
      <c r="L173" s="66"/>
      <c r="M173" s="69"/>
      <c r="N173" s="69"/>
    </row>
    <row r="174" spans="1:14" ht="15.75">
      <c r="A174" s="177" t="s">
        <v>187</v>
      </c>
      <c r="B174" s="76"/>
      <c r="C174" s="66"/>
      <c r="D174" s="65"/>
      <c r="E174" s="64">
        <f>'Almoxarifado-Abril_2021'!N172</f>
        <v>82.32</v>
      </c>
      <c r="F174" s="66"/>
      <c r="G174" s="66" t="s">
        <v>102</v>
      </c>
      <c r="H174" s="64">
        <v>0</v>
      </c>
      <c r="I174" s="66"/>
      <c r="J174" s="66"/>
      <c r="K174" s="64">
        <v>0</v>
      </c>
      <c r="L174" s="66"/>
      <c r="M174" s="66" t="s">
        <v>102</v>
      </c>
      <c r="N174" s="64">
        <f>E174+H174-K174</f>
        <v>82.32</v>
      </c>
    </row>
    <row r="175" spans="2:14" ht="1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2:14" ht="15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5.75">
      <c r="A177" s="168" t="s">
        <v>188</v>
      </c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</row>
    <row r="178" spans="2:14" ht="1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2:14" ht="15.75">
      <c r="B179" s="125"/>
      <c r="C179" s="126"/>
      <c r="D179" s="125"/>
      <c r="E179" s="127" t="s">
        <v>152</v>
      </c>
      <c r="H179" s="127" t="s">
        <v>153</v>
      </c>
      <c r="I179" s="68"/>
      <c r="J179" s="69"/>
      <c r="K179" s="127" t="s">
        <v>154</v>
      </c>
      <c r="N179" s="127" t="s">
        <v>155</v>
      </c>
    </row>
    <row r="180" spans="1:14" ht="15.75">
      <c r="A180" s="177" t="s">
        <v>156</v>
      </c>
      <c r="B180" s="76"/>
      <c r="C180" s="66"/>
      <c r="D180" s="65"/>
      <c r="E180" s="64">
        <f>E174+E169+E158+E149+E140+E121+E107+E93+E84</f>
        <v>9896.355670840787</v>
      </c>
      <c r="F180" s="66"/>
      <c r="G180" s="66"/>
      <c r="H180" s="64">
        <f>H174+H169+H158+H149+H140+H121+H107+H93+H84</f>
        <v>359.7</v>
      </c>
      <c r="I180" s="66"/>
      <c r="J180" s="66"/>
      <c r="K180" s="64">
        <f>K174+K169+K158+K149+K140+K121+K107+K93+K84</f>
        <v>1353.8799999999999</v>
      </c>
      <c r="L180" s="66"/>
      <c r="M180" s="66"/>
      <c r="N180" s="64">
        <f>N174+N169+N158+N149+N140+N121+N107+N93+N84</f>
        <v>8902.175670840787</v>
      </c>
    </row>
    <row r="181" spans="1:5" ht="15">
      <c r="A181" s="71"/>
      <c r="B181" s="125"/>
      <c r="C181" s="126"/>
      <c r="D181" s="125"/>
      <c r="E181" s="126"/>
    </row>
    <row r="182" spans="2:5" ht="15">
      <c r="B182" s="125"/>
      <c r="C182" s="126"/>
      <c r="D182" s="125"/>
      <c r="E182" s="126"/>
    </row>
    <row r="185" spans="1:14" ht="15">
      <c r="A185" s="185"/>
      <c r="I185" s="187"/>
      <c r="J185" s="187"/>
      <c r="K185" s="187"/>
      <c r="L185" s="187"/>
      <c r="M185" s="187"/>
      <c r="N185" s="187"/>
    </row>
    <row r="186" spans="1:14" s="22" customFormat="1" ht="15">
      <c r="A186" s="86" t="s">
        <v>157</v>
      </c>
      <c r="B186" s="131"/>
      <c r="C186" s="126"/>
      <c r="D186" s="131"/>
      <c r="E186" s="129"/>
      <c r="F186" s="126"/>
      <c r="G186" s="129"/>
      <c r="H186" s="186" t="s">
        <v>158</v>
      </c>
      <c r="I186" s="186"/>
      <c r="J186" s="186"/>
      <c r="K186" s="186"/>
      <c r="L186" s="186"/>
      <c r="M186" s="186"/>
      <c r="N186" s="186"/>
    </row>
    <row r="187" spans="1:14" ht="15">
      <c r="A187" s="1" t="s">
        <v>159</v>
      </c>
      <c r="H187" s="133" t="s">
        <v>160</v>
      </c>
      <c r="I187" s="133"/>
      <c r="J187" s="133"/>
      <c r="K187" s="133"/>
      <c r="L187" s="133"/>
      <c r="M187" s="133"/>
      <c r="N187" s="133"/>
    </row>
    <row r="190" ht="15">
      <c r="A190" s="71"/>
    </row>
    <row r="191" ht="15">
      <c r="A191" s="71"/>
    </row>
    <row r="192" ht="15">
      <c r="A192" s="71"/>
    </row>
    <row r="193" ht="15">
      <c r="A193" s="71"/>
    </row>
    <row r="194" ht="15">
      <c r="A194" s="71"/>
    </row>
  </sheetData>
  <sheetProtection selectLockedCells="1" selectUnlockedCells="1"/>
  <mergeCells count="60">
    <mergeCell ref="A1:N1"/>
    <mergeCell ref="A2:N2"/>
    <mergeCell ref="A3:N3"/>
    <mergeCell ref="A4:N4"/>
    <mergeCell ref="A5:N5"/>
    <mergeCell ref="A6:N6"/>
    <mergeCell ref="C8:E8"/>
    <mergeCell ref="F8:H8"/>
    <mergeCell ref="I8:K8"/>
    <mergeCell ref="L8:N8"/>
    <mergeCell ref="A10:J10"/>
    <mergeCell ref="L10:M10"/>
    <mergeCell ref="C87:E87"/>
    <mergeCell ref="F87:H87"/>
    <mergeCell ref="I87:K87"/>
    <mergeCell ref="L87:N87"/>
    <mergeCell ref="A89:J89"/>
    <mergeCell ref="L89:M89"/>
    <mergeCell ref="A96:N96"/>
    <mergeCell ref="C98:E98"/>
    <mergeCell ref="F98:H98"/>
    <mergeCell ref="I98:K98"/>
    <mergeCell ref="L98:N98"/>
    <mergeCell ref="A100:J100"/>
    <mergeCell ref="L100:M100"/>
    <mergeCell ref="C110:E110"/>
    <mergeCell ref="F110:H110"/>
    <mergeCell ref="I110:K110"/>
    <mergeCell ref="L110:N110"/>
    <mergeCell ref="A112:J112"/>
    <mergeCell ref="L112:M112"/>
    <mergeCell ref="C124:E124"/>
    <mergeCell ref="F124:H124"/>
    <mergeCell ref="I124:K124"/>
    <mergeCell ref="L124:N124"/>
    <mergeCell ref="A126:J126"/>
    <mergeCell ref="L126:M126"/>
    <mergeCell ref="C143:E143"/>
    <mergeCell ref="F143:H143"/>
    <mergeCell ref="I143:K143"/>
    <mergeCell ref="L143:N143"/>
    <mergeCell ref="A145:J145"/>
    <mergeCell ref="L145:M145"/>
    <mergeCell ref="C152:E152"/>
    <mergeCell ref="F152:H152"/>
    <mergeCell ref="I152:K152"/>
    <mergeCell ref="L152:N152"/>
    <mergeCell ref="A154:J154"/>
    <mergeCell ref="L154:M154"/>
    <mergeCell ref="C161:E161"/>
    <mergeCell ref="F161:H161"/>
    <mergeCell ref="I161:K161"/>
    <mergeCell ref="L161:N161"/>
    <mergeCell ref="A163:J163"/>
    <mergeCell ref="L163:M163"/>
    <mergeCell ref="A172:N172"/>
    <mergeCell ref="A177:N177"/>
    <mergeCell ref="I185:N185"/>
    <mergeCell ref="H186:N186"/>
    <mergeCell ref="H187:N187"/>
  </mergeCells>
  <printOptions horizontalCentered="1"/>
  <pageMargins left="0.6847222222222222" right="0.7715277777777778" top="0.5118055555555555" bottom="0.38958333333333334" header="0.5118055555555555" footer="0.5118055555555555"/>
  <pageSetup horizontalDpi="300" verticalDpi="300" orientation="landscape" paperSize="9" scale="7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85"/>
  <sheetViews>
    <sheetView showGridLines="0" defaultGridColor="0" zoomScaleSheetLayoutView="100" colorId="8" workbookViewId="0" topLeftCell="A163">
      <selection activeCell="A87" sqref="A87"/>
    </sheetView>
  </sheetViews>
  <sheetFormatPr defaultColWidth="11.00390625" defaultRowHeight="15"/>
  <cols>
    <col min="1" max="1" width="62.421875" style="13" customWidth="1"/>
    <col min="2" max="2" width="9.421875" style="8" customWidth="1"/>
    <col min="3" max="3" width="8.57421875" style="9" customWidth="1"/>
    <col min="4" max="4" width="8.57421875" style="8" customWidth="1"/>
    <col min="5" max="5" width="9.00390625" style="10" bestFit="1" customWidth="1"/>
    <col min="6" max="6" width="8.57421875" style="11" customWidth="1"/>
    <col min="7" max="7" width="8.57421875" style="10" customWidth="1"/>
    <col min="8" max="8" width="8.57421875" style="12" customWidth="1"/>
    <col min="9" max="9" width="8.57421875" style="11" customWidth="1"/>
    <col min="10" max="11" width="8.57421875" style="10" customWidth="1"/>
    <col min="12" max="12" width="8.57421875" style="9" customWidth="1"/>
    <col min="13" max="13" width="8.57421875" style="10" customWidth="1"/>
    <col min="14" max="14" width="9.00390625" style="10" bestFit="1" customWidth="1"/>
    <col min="15" max="16384" width="11.00390625" style="13" customWidth="1"/>
  </cols>
  <sheetData>
    <row r="1" spans="1:14" s="4" customFormat="1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4" customFormat="1" ht="1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4" customFormat="1" ht="14.2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s="4" customFormat="1" ht="1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4" customFormat="1" ht="15">
      <c r="A5" s="175" t="s">
        <v>193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1:14" s="4" customFormat="1" ht="14.25">
      <c r="A6" s="176" t="s">
        <v>194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</row>
    <row r="7" spans="1:14" s="4" customFormat="1" ht="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s="4" customFormat="1" ht="15">
      <c r="A8" s="22"/>
      <c r="B8" s="22"/>
      <c r="C8" s="23" t="s">
        <v>5</v>
      </c>
      <c r="D8" s="23"/>
      <c r="E8" s="23"/>
      <c r="F8" s="23" t="s">
        <v>6</v>
      </c>
      <c r="G8" s="23"/>
      <c r="H8" s="23"/>
      <c r="I8" s="23" t="s">
        <v>7</v>
      </c>
      <c r="J8" s="23"/>
      <c r="K8" s="23"/>
      <c r="L8" s="23" t="s">
        <v>8</v>
      </c>
      <c r="M8" s="23"/>
      <c r="N8" s="23"/>
    </row>
    <row r="9" spans="1:14" s="4" customFormat="1" ht="60">
      <c r="A9" s="159" t="s">
        <v>9</v>
      </c>
      <c r="B9" s="25" t="s">
        <v>10</v>
      </c>
      <c r="C9" s="26" t="s">
        <v>11</v>
      </c>
      <c r="D9" s="27" t="s">
        <v>12</v>
      </c>
      <c r="E9" s="28" t="s">
        <v>13</v>
      </c>
      <c r="F9" s="26" t="s">
        <v>11</v>
      </c>
      <c r="G9" s="27" t="s">
        <v>12</v>
      </c>
      <c r="H9" s="28" t="s">
        <v>13</v>
      </c>
      <c r="I9" s="26" t="s">
        <v>11</v>
      </c>
      <c r="J9" s="27" t="s">
        <v>12</v>
      </c>
      <c r="K9" s="28" t="s">
        <v>13</v>
      </c>
      <c r="L9" s="26" t="s">
        <v>11</v>
      </c>
      <c r="M9" s="27" t="s">
        <v>12</v>
      </c>
      <c r="N9" s="28" t="s">
        <v>13</v>
      </c>
    </row>
    <row r="10" s="4" customFormat="1" ht="14.25"/>
    <row r="11" spans="1:14" s="4" customFormat="1" ht="15" customHeight="1">
      <c r="A11" s="138" t="s">
        <v>16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41">
        <v>5754</v>
      </c>
      <c r="L11" s="163" t="s">
        <v>15</v>
      </c>
      <c r="M11" s="163"/>
      <c r="N11" s="141">
        <v>4245</v>
      </c>
    </row>
    <row r="12" spans="1:14" s="4" customFormat="1" ht="28.5">
      <c r="A12" s="32" t="s">
        <v>17</v>
      </c>
      <c r="B12" s="33" t="s">
        <v>18</v>
      </c>
      <c r="C12" s="34">
        <f>'Almoxarifado-Maio_2021'!L11</f>
        <v>1</v>
      </c>
      <c r="D12" s="35">
        <f aca="true" t="shared" si="0" ref="D12:D75">_xlfn.IFERROR(ROUND(E12/C12,2),"-")</f>
        <v>6.5</v>
      </c>
      <c r="E12" s="139">
        <f>'Almoxarifado-Maio_2021'!N11</f>
        <v>6.5</v>
      </c>
      <c r="F12" s="153"/>
      <c r="G12" s="160"/>
      <c r="H12" s="35">
        <f aca="true" t="shared" si="1" ref="H12:H84">F12*G12</f>
        <v>0</v>
      </c>
      <c r="I12" s="153"/>
      <c r="J12" s="154"/>
      <c r="K12" s="56">
        <f>I12*J12</f>
        <v>0</v>
      </c>
      <c r="L12" s="34">
        <f aca="true" t="shared" si="2" ref="L12:L84">C12+F12-I12</f>
        <v>1</v>
      </c>
      <c r="M12" s="35">
        <f aca="true" t="shared" si="3" ref="M12:M75">_xlfn.IFERROR(ROUND(N12/L12,2),"-")</f>
        <v>6.5</v>
      </c>
      <c r="N12" s="35">
        <f aca="true" t="shared" si="4" ref="N12:N84">E12+H12-K12</f>
        <v>6.5</v>
      </c>
    </row>
    <row r="13" spans="1:14" s="4" customFormat="1" ht="28.5">
      <c r="A13" s="38" t="s">
        <v>19</v>
      </c>
      <c r="B13" s="39" t="s">
        <v>18</v>
      </c>
      <c r="C13" s="145">
        <f>'Almoxarifado-Maio_2021'!L12</f>
        <v>9</v>
      </c>
      <c r="D13" s="40">
        <f t="shared" si="0"/>
        <v>14</v>
      </c>
      <c r="E13" s="94">
        <f>'Almoxarifado-Maio_2021'!N12</f>
        <v>126</v>
      </c>
      <c r="F13" s="155"/>
      <c r="G13" s="161"/>
      <c r="H13" s="40">
        <f t="shared" si="1"/>
        <v>0</v>
      </c>
      <c r="I13" s="155"/>
      <c r="J13" s="156"/>
      <c r="K13" s="58">
        <f>J13*D13</f>
        <v>0</v>
      </c>
      <c r="L13" s="145">
        <f t="shared" si="2"/>
        <v>9</v>
      </c>
      <c r="M13" s="40">
        <f t="shared" si="3"/>
        <v>14</v>
      </c>
      <c r="N13" s="40">
        <f t="shared" si="4"/>
        <v>126</v>
      </c>
    </row>
    <row r="14" spans="1:14" s="4" customFormat="1" ht="28.5">
      <c r="A14" s="38" t="s">
        <v>20</v>
      </c>
      <c r="B14" s="39" t="s">
        <v>18</v>
      </c>
      <c r="C14" s="145">
        <f>'Almoxarifado-Maio_2021'!L13</f>
        <v>140</v>
      </c>
      <c r="D14" s="40">
        <f t="shared" si="0"/>
        <v>2.55</v>
      </c>
      <c r="E14" s="94">
        <f>'Almoxarifado-Maio_2021'!N13</f>
        <v>357</v>
      </c>
      <c r="F14" s="155"/>
      <c r="G14" s="161"/>
      <c r="H14" s="40">
        <f t="shared" si="1"/>
        <v>0</v>
      </c>
      <c r="I14" s="155"/>
      <c r="J14" s="156"/>
      <c r="K14" s="58">
        <f aca="true" t="shared" si="5" ref="K14:K84">I14*J14</f>
        <v>0</v>
      </c>
      <c r="L14" s="145">
        <f t="shared" si="2"/>
        <v>140</v>
      </c>
      <c r="M14" s="40">
        <f t="shared" si="3"/>
        <v>2.55</v>
      </c>
      <c r="N14" s="40">
        <f t="shared" si="4"/>
        <v>357</v>
      </c>
    </row>
    <row r="15" spans="1:14" s="4" customFormat="1" ht="28.5">
      <c r="A15" s="38" t="s">
        <v>21</v>
      </c>
      <c r="B15" s="39" t="s">
        <v>18</v>
      </c>
      <c r="C15" s="145">
        <f>'Almoxarifado-Maio_2021'!L14</f>
        <v>13</v>
      </c>
      <c r="D15" s="40">
        <f t="shared" si="0"/>
        <v>4.69</v>
      </c>
      <c r="E15" s="94">
        <f>'Almoxarifado-Maio_2021'!N14</f>
        <v>60.97</v>
      </c>
      <c r="F15" s="155"/>
      <c r="G15" s="161"/>
      <c r="H15" s="40">
        <f t="shared" si="1"/>
        <v>0</v>
      </c>
      <c r="I15" s="155"/>
      <c r="J15" s="156"/>
      <c r="K15" s="58">
        <f t="shared" si="5"/>
        <v>0</v>
      </c>
      <c r="L15" s="145">
        <f t="shared" si="2"/>
        <v>13</v>
      </c>
      <c r="M15" s="40">
        <f t="shared" si="3"/>
        <v>4.69</v>
      </c>
      <c r="N15" s="40">
        <f t="shared" si="4"/>
        <v>60.97</v>
      </c>
    </row>
    <row r="16" spans="1:14" s="4" customFormat="1" ht="28.5">
      <c r="A16" s="38" t="s">
        <v>22</v>
      </c>
      <c r="B16" s="39" t="s">
        <v>18</v>
      </c>
      <c r="C16" s="145">
        <f>'Almoxarifado-Maio_2021'!L15</f>
        <v>1</v>
      </c>
      <c r="D16" s="40">
        <f t="shared" si="0"/>
        <v>4.69</v>
      </c>
      <c r="E16" s="94">
        <f>'Almoxarifado-Maio_2021'!N15</f>
        <v>4.69</v>
      </c>
      <c r="F16" s="155"/>
      <c r="G16" s="161"/>
      <c r="H16" s="40">
        <f t="shared" si="1"/>
        <v>0</v>
      </c>
      <c r="I16" s="155"/>
      <c r="J16" s="156"/>
      <c r="K16" s="58">
        <f t="shared" si="5"/>
        <v>0</v>
      </c>
      <c r="L16" s="145">
        <f t="shared" si="2"/>
        <v>1</v>
      </c>
      <c r="M16" s="40">
        <f t="shared" si="3"/>
        <v>4.69</v>
      </c>
      <c r="N16" s="40">
        <f t="shared" si="4"/>
        <v>4.69</v>
      </c>
    </row>
    <row r="17" spans="1:14" s="4" customFormat="1" ht="14.25">
      <c r="A17" s="38" t="s">
        <v>23</v>
      </c>
      <c r="B17" s="39" t="s">
        <v>18</v>
      </c>
      <c r="C17" s="145">
        <f>'Almoxarifado-Maio_2021'!L16</f>
        <v>74</v>
      </c>
      <c r="D17" s="40">
        <f t="shared" si="0"/>
        <v>0.79</v>
      </c>
      <c r="E17" s="94">
        <f>'Almoxarifado-Maio_2021'!N16</f>
        <v>58.46</v>
      </c>
      <c r="F17" s="155"/>
      <c r="G17" s="161"/>
      <c r="H17" s="40">
        <f t="shared" si="1"/>
        <v>0</v>
      </c>
      <c r="I17" s="155">
        <v>1</v>
      </c>
      <c r="J17" s="156">
        <f>D17</f>
        <v>0.79</v>
      </c>
      <c r="K17" s="58">
        <f t="shared" si="5"/>
        <v>0.79</v>
      </c>
      <c r="L17" s="145">
        <f t="shared" si="2"/>
        <v>73</v>
      </c>
      <c r="M17" s="40">
        <f t="shared" si="3"/>
        <v>0.79</v>
      </c>
      <c r="N17" s="40">
        <f t="shared" si="4"/>
        <v>57.67</v>
      </c>
    </row>
    <row r="18" spans="1:14" s="4" customFormat="1" ht="14.25">
      <c r="A18" s="38" t="s">
        <v>24</v>
      </c>
      <c r="B18" s="39" t="s">
        <v>18</v>
      </c>
      <c r="C18" s="145">
        <f>'Almoxarifado-Maio_2021'!L17</f>
        <v>50</v>
      </c>
      <c r="D18" s="40">
        <f t="shared" si="0"/>
        <v>0.79</v>
      </c>
      <c r="E18" s="94">
        <f>'Almoxarifado-Maio_2021'!N17</f>
        <v>39.5</v>
      </c>
      <c r="F18" s="155"/>
      <c r="G18" s="161"/>
      <c r="H18" s="40">
        <f t="shared" si="1"/>
        <v>0</v>
      </c>
      <c r="I18" s="155">
        <v>1</v>
      </c>
      <c r="J18" s="156">
        <f>D18</f>
        <v>0.79</v>
      </c>
      <c r="K18" s="58">
        <f t="shared" si="5"/>
        <v>0.79</v>
      </c>
      <c r="L18" s="145">
        <f t="shared" si="2"/>
        <v>49</v>
      </c>
      <c r="M18" s="40">
        <f t="shared" si="3"/>
        <v>0.79</v>
      </c>
      <c r="N18" s="40">
        <f t="shared" si="4"/>
        <v>38.71</v>
      </c>
    </row>
    <row r="19" spans="1:14" s="4" customFormat="1" ht="14.25">
      <c r="A19" s="38" t="s">
        <v>25</v>
      </c>
      <c r="B19" s="39" t="s">
        <v>18</v>
      </c>
      <c r="C19" s="145">
        <f>'Almoxarifado-Maio_2021'!L18</f>
        <v>28</v>
      </c>
      <c r="D19" s="40">
        <f t="shared" si="0"/>
        <v>0.68</v>
      </c>
      <c r="E19" s="94">
        <f>'Almoxarifado-Maio_2021'!N18</f>
        <v>19.04</v>
      </c>
      <c r="F19" s="155"/>
      <c r="G19" s="161"/>
      <c r="H19" s="40">
        <f t="shared" si="1"/>
        <v>0</v>
      </c>
      <c r="I19" s="155"/>
      <c r="J19" s="156"/>
      <c r="K19" s="58">
        <f t="shared" si="5"/>
        <v>0</v>
      </c>
      <c r="L19" s="145">
        <f t="shared" si="2"/>
        <v>28</v>
      </c>
      <c r="M19" s="40">
        <f t="shared" si="3"/>
        <v>0.68</v>
      </c>
      <c r="N19" s="40">
        <f t="shared" si="4"/>
        <v>19.04</v>
      </c>
    </row>
    <row r="20" spans="1:14" s="4" customFormat="1" ht="14.25">
      <c r="A20" s="38" t="s">
        <v>26</v>
      </c>
      <c r="B20" s="39" t="s">
        <v>18</v>
      </c>
      <c r="C20" s="145">
        <f>'Almoxarifado-Maio_2021'!L19</f>
        <v>8</v>
      </c>
      <c r="D20" s="40">
        <f t="shared" si="0"/>
        <v>0.68</v>
      </c>
      <c r="E20" s="94">
        <f>'Almoxarifado-Maio_2021'!N19</f>
        <v>5.44</v>
      </c>
      <c r="F20" s="155"/>
      <c r="G20" s="161"/>
      <c r="H20" s="40">
        <f t="shared" si="1"/>
        <v>0</v>
      </c>
      <c r="I20" s="155"/>
      <c r="J20" s="156"/>
      <c r="K20" s="58">
        <f t="shared" si="5"/>
        <v>0</v>
      </c>
      <c r="L20" s="145">
        <f t="shared" si="2"/>
        <v>8</v>
      </c>
      <c r="M20" s="40">
        <f t="shared" si="3"/>
        <v>0.68</v>
      </c>
      <c r="N20" s="40">
        <f t="shared" si="4"/>
        <v>5.44</v>
      </c>
    </row>
    <row r="21" spans="1:14" s="4" customFormat="1" ht="14.25">
      <c r="A21" s="38" t="s">
        <v>27</v>
      </c>
      <c r="B21" s="39" t="s">
        <v>18</v>
      </c>
      <c r="C21" s="145">
        <f>'Almoxarifado-Maio_2021'!L20</f>
        <v>8</v>
      </c>
      <c r="D21" s="40">
        <f t="shared" si="0"/>
        <v>0.68</v>
      </c>
      <c r="E21" s="94">
        <f>'Almoxarifado-Maio_2021'!N20</f>
        <v>5.44</v>
      </c>
      <c r="F21" s="155"/>
      <c r="G21" s="161"/>
      <c r="H21" s="40">
        <f t="shared" si="1"/>
        <v>0</v>
      </c>
      <c r="I21" s="155"/>
      <c r="J21" s="156"/>
      <c r="K21" s="58">
        <f t="shared" si="5"/>
        <v>0</v>
      </c>
      <c r="L21" s="145">
        <f t="shared" si="2"/>
        <v>8</v>
      </c>
      <c r="M21" s="40">
        <f t="shared" si="3"/>
        <v>0.68</v>
      </c>
      <c r="N21" s="40">
        <f t="shared" si="4"/>
        <v>5.44</v>
      </c>
    </row>
    <row r="22" spans="1:14" s="4" customFormat="1" ht="14.25">
      <c r="A22" s="38" t="s">
        <v>28</v>
      </c>
      <c r="B22" s="39" t="s">
        <v>18</v>
      </c>
      <c r="C22" s="145">
        <f>'Almoxarifado-Maio_2021'!L21</f>
        <v>8</v>
      </c>
      <c r="D22" s="40">
        <f t="shared" si="0"/>
        <v>0.68</v>
      </c>
      <c r="E22" s="94">
        <f>'Almoxarifado-Maio_2021'!N21</f>
        <v>5.44</v>
      </c>
      <c r="F22" s="155"/>
      <c r="G22" s="161"/>
      <c r="H22" s="40">
        <f t="shared" si="1"/>
        <v>0</v>
      </c>
      <c r="I22" s="155"/>
      <c r="J22" s="156"/>
      <c r="K22" s="58">
        <f t="shared" si="5"/>
        <v>0</v>
      </c>
      <c r="L22" s="145">
        <f t="shared" si="2"/>
        <v>8</v>
      </c>
      <c r="M22" s="40">
        <f t="shared" si="3"/>
        <v>0.68</v>
      </c>
      <c r="N22" s="40">
        <f t="shared" si="4"/>
        <v>5.44</v>
      </c>
    </row>
    <row r="23" spans="1:14" s="4" customFormat="1" ht="14.25">
      <c r="A23" s="38" t="s">
        <v>29</v>
      </c>
      <c r="B23" s="39" t="s">
        <v>18</v>
      </c>
      <c r="C23" s="145">
        <f>'Almoxarifado-Maio_2021'!L22</f>
        <v>5</v>
      </c>
      <c r="D23" s="40">
        <f t="shared" si="0"/>
        <v>1</v>
      </c>
      <c r="E23" s="94">
        <f>'Almoxarifado-Maio_2021'!N22</f>
        <v>5</v>
      </c>
      <c r="F23" s="155"/>
      <c r="G23" s="161"/>
      <c r="H23" s="40">
        <f t="shared" si="1"/>
        <v>0</v>
      </c>
      <c r="I23" s="155"/>
      <c r="J23" s="156"/>
      <c r="K23" s="58">
        <f t="shared" si="5"/>
        <v>0</v>
      </c>
      <c r="L23" s="145">
        <f t="shared" si="2"/>
        <v>5</v>
      </c>
      <c r="M23" s="40">
        <f t="shared" si="3"/>
        <v>1</v>
      </c>
      <c r="N23" s="40">
        <f t="shared" si="4"/>
        <v>5</v>
      </c>
    </row>
    <row r="24" spans="1:14" s="4" customFormat="1" ht="14.25">
      <c r="A24" s="38" t="s">
        <v>30</v>
      </c>
      <c r="B24" s="39" t="s">
        <v>18</v>
      </c>
      <c r="C24" s="145">
        <f>'Almoxarifado-Maio_2021'!L23</f>
        <v>249</v>
      </c>
      <c r="D24" s="40">
        <f t="shared" si="0"/>
        <v>0.37</v>
      </c>
      <c r="E24" s="94">
        <f>'Almoxarifado-Maio_2021'!N23</f>
        <v>92.13</v>
      </c>
      <c r="F24" s="155"/>
      <c r="G24" s="161"/>
      <c r="H24" s="40">
        <f t="shared" si="1"/>
        <v>0</v>
      </c>
      <c r="I24" s="155"/>
      <c r="J24" s="156"/>
      <c r="K24" s="58">
        <f t="shared" si="5"/>
        <v>0</v>
      </c>
      <c r="L24" s="145">
        <f t="shared" si="2"/>
        <v>249</v>
      </c>
      <c r="M24" s="40">
        <f t="shared" si="3"/>
        <v>0.37</v>
      </c>
      <c r="N24" s="40">
        <f t="shared" si="4"/>
        <v>92.13</v>
      </c>
    </row>
    <row r="25" spans="1:14" s="4" customFormat="1" ht="14.25">
      <c r="A25" s="38" t="s">
        <v>31</v>
      </c>
      <c r="B25" s="39" t="s">
        <v>32</v>
      </c>
      <c r="C25" s="145">
        <f>'Almoxarifado-Maio_2021'!L24</f>
        <v>10</v>
      </c>
      <c r="D25" s="40">
        <f t="shared" si="0"/>
        <v>4.59</v>
      </c>
      <c r="E25" s="94">
        <f>'Almoxarifado-Maio_2021'!N24</f>
        <v>45.9</v>
      </c>
      <c r="F25" s="155"/>
      <c r="G25" s="161"/>
      <c r="H25" s="40">
        <f t="shared" si="1"/>
        <v>0</v>
      </c>
      <c r="I25" s="155"/>
      <c r="J25" s="156"/>
      <c r="K25" s="58">
        <f t="shared" si="5"/>
        <v>0</v>
      </c>
      <c r="L25" s="145">
        <f t="shared" si="2"/>
        <v>10</v>
      </c>
      <c r="M25" s="40">
        <f t="shared" si="3"/>
        <v>4.59</v>
      </c>
      <c r="N25" s="40">
        <f t="shared" si="4"/>
        <v>45.9</v>
      </c>
    </row>
    <row r="26" spans="1:14" s="4" customFormat="1" ht="14.25">
      <c r="A26" s="38" t="s">
        <v>33</v>
      </c>
      <c r="B26" s="39" t="s">
        <v>32</v>
      </c>
      <c r="C26" s="145">
        <f>'Almoxarifado-Maio_2021'!L25</f>
        <v>5</v>
      </c>
      <c r="D26" s="40">
        <f t="shared" si="0"/>
        <v>4.59</v>
      </c>
      <c r="E26" s="94">
        <f>'Almoxarifado-Maio_2021'!N25</f>
        <v>22.95</v>
      </c>
      <c r="F26" s="155"/>
      <c r="G26" s="161"/>
      <c r="H26" s="40">
        <f t="shared" si="1"/>
        <v>0</v>
      </c>
      <c r="I26" s="155"/>
      <c r="J26" s="156"/>
      <c r="K26" s="58">
        <f t="shared" si="5"/>
        <v>0</v>
      </c>
      <c r="L26" s="145">
        <f t="shared" si="2"/>
        <v>5</v>
      </c>
      <c r="M26" s="40">
        <f t="shared" si="3"/>
        <v>4.59</v>
      </c>
      <c r="N26" s="40">
        <f t="shared" si="4"/>
        <v>22.95</v>
      </c>
    </row>
    <row r="27" spans="1:14" s="4" customFormat="1" ht="14.25">
      <c r="A27" s="38" t="s">
        <v>34</v>
      </c>
      <c r="B27" s="39" t="s">
        <v>32</v>
      </c>
      <c r="C27" s="145">
        <f>'Almoxarifado-Maio_2021'!L26</f>
        <v>2</v>
      </c>
      <c r="D27" s="40">
        <f t="shared" si="0"/>
        <v>4.59</v>
      </c>
      <c r="E27" s="94">
        <f>'Almoxarifado-Maio_2021'!N26</f>
        <v>9.18</v>
      </c>
      <c r="F27" s="155"/>
      <c r="G27" s="161"/>
      <c r="H27" s="40">
        <f t="shared" si="1"/>
        <v>0</v>
      </c>
      <c r="I27" s="155"/>
      <c r="J27" s="156"/>
      <c r="K27" s="58">
        <f t="shared" si="5"/>
        <v>0</v>
      </c>
      <c r="L27" s="145">
        <f t="shared" si="2"/>
        <v>2</v>
      </c>
      <c r="M27" s="40">
        <f t="shared" si="3"/>
        <v>4.59</v>
      </c>
      <c r="N27" s="40">
        <f t="shared" si="4"/>
        <v>9.18</v>
      </c>
    </row>
    <row r="28" spans="1:14" s="4" customFormat="1" ht="14.25">
      <c r="A28" s="38" t="s">
        <v>35</v>
      </c>
      <c r="B28" s="39" t="s">
        <v>32</v>
      </c>
      <c r="C28" s="145">
        <f>'Almoxarifado-Maio_2021'!L27</f>
        <v>3</v>
      </c>
      <c r="D28" s="40">
        <f t="shared" si="0"/>
        <v>4.59</v>
      </c>
      <c r="E28" s="94">
        <f>'Almoxarifado-Maio_2021'!N27</f>
        <v>13.77</v>
      </c>
      <c r="F28" s="155"/>
      <c r="G28" s="161"/>
      <c r="H28" s="40">
        <f t="shared" si="1"/>
        <v>0</v>
      </c>
      <c r="I28" s="155"/>
      <c r="J28" s="156"/>
      <c r="K28" s="58">
        <f t="shared" si="5"/>
        <v>0</v>
      </c>
      <c r="L28" s="145">
        <f t="shared" si="2"/>
        <v>3</v>
      </c>
      <c r="M28" s="40">
        <f t="shared" si="3"/>
        <v>4.59</v>
      </c>
      <c r="N28" s="40">
        <f t="shared" si="4"/>
        <v>13.77</v>
      </c>
    </row>
    <row r="29" spans="1:14" s="4" customFormat="1" ht="14.25">
      <c r="A29" s="38" t="s">
        <v>36</v>
      </c>
      <c r="B29" s="39" t="s">
        <v>32</v>
      </c>
      <c r="C29" s="145">
        <f>'Almoxarifado-Maio_2021'!L28</f>
        <v>5</v>
      </c>
      <c r="D29" s="40">
        <f t="shared" si="0"/>
        <v>14.9</v>
      </c>
      <c r="E29" s="94">
        <f>'Almoxarifado-Maio_2021'!N28</f>
        <v>74.5</v>
      </c>
      <c r="F29" s="155"/>
      <c r="G29" s="161"/>
      <c r="H29" s="40">
        <f t="shared" si="1"/>
        <v>0</v>
      </c>
      <c r="I29" s="155"/>
      <c r="J29" s="156"/>
      <c r="K29" s="58">
        <f t="shared" si="5"/>
        <v>0</v>
      </c>
      <c r="L29" s="145">
        <f t="shared" si="2"/>
        <v>5</v>
      </c>
      <c r="M29" s="40">
        <f t="shared" si="3"/>
        <v>14.9</v>
      </c>
      <c r="N29" s="40">
        <f t="shared" si="4"/>
        <v>74.5</v>
      </c>
    </row>
    <row r="30" spans="1:14" s="4" customFormat="1" ht="14.25">
      <c r="A30" s="38" t="s">
        <v>37</v>
      </c>
      <c r="B30" s="39" t="s">
        <v>32</v>
      </c>
      <c r="C30" s="145">
        <f>'Almoxarifado-Maio_2021'!L29</f>
        <v>6</v>
      </c>
      <c r="D30" s="40">
        <f t="shared" si="0"/>
        <v>3.86</v>
      </c>
      <c r="E30" s="94">
        <f>'Almoxarifado-Maio_2021'!N29</f>
        <v>23.16</v>
      </c>
      <c r="F30" s="155"/>
      <c r="G30" s="161"/>
      <c r="H30" s="40">
        <f t="shared" si="1"/>
        <v>0</v>
      </c>
      <c r="I30" s="155"/>
      <c r="J30" s="156"/>
      <c r="K30" s="58">
        <f t="shared" si="5"/>
        <v>0</v>
      </c>
      <c r="L30" s="145">
        <f t="shared" si="2"/>
        <v>6</v>
      </c>
      <c r="M30" s="40">
        <f t="shared" si="3"/>
        <v>3.86</v>
      </c>
      <c r="N30" s="40">
        <f t="shared" si="4"/>
        <v>23.16</v>
      </c>
    </row>
    <row r="31" spans="1:14" s="4" customFormat="1" ht="14.25">
      <c r="A31" s="38" t="s">
        <v>38</v>
      </c>
      <c r="B31" s="39" t="s">
        <v>18</v>
      </c>
      <c r="C31" s="145">
        <f>'Almoxarifado-Maio_2021'!L30</f>
        <v>1</v>
      </c>
      <c r="D31" s="40">
        <f t="shared" si="0"/>
        <v>0.43</v>
      </c>
      <c r="E31" s="94">
        <f>'Almoxarifado-Maio_2021'!N30</f>
        <v>0.43000000000000016</v>
      </c>
      <c r="F31" s="155"/>
      <c r="G31" s="161"/>
      <c r="H31" s="40">
        <f t="shared" si="1"/>
        <v>0</v>
      </c>
      <c r="I31" s="155"/>
      <c r="J31" s="156"/>
      <c r="K31" s="58">
        <f t="shared" si="5"/>
        <v>0</v>
      </c>
      <c r="L31" s="145">
        <f t="shared" si="2"/>
        <v>1</v>
      </c>
      <c r="M31" s="40">
        <f t="shared" si="3"/>
        <v>0.43</v>
      </c>
      <c r="N31" s="40">
        <f t="shared" si="4"/>
        <v>0.43000000000000016</v>
      </c>
    </row>
    <row r="32" spans="1:14" s="4" customFormat="1" ht="14.25">
      <c r="A32" s="38" t="s">
        <v>39</v>
      </c>
      <c r="B32" s="39" t="s">
        <v>18</v>
      </c>
      <c r="C32" s="145">
        <f>'Almoxarifado-Maio_2021'!L31</f>
        <v>3</v>
      </c>
      <c r="D32" s="40">
        <f t="shared" si="0"/>
        <v>0.45</v>
      </c>
      <c r="E32" s="94">
        <f>'Almoxarifado-Maio_2021'!N31</f>
        <v>1.35</v>
      </c>
      <c r="F32" s="155"/>
      <c r="G32" s="161"/>
      <c r="H32" s="40">
        <f t="shared" si="1"/>
        <v>0</v>
      </c>
      <c r="I32" s="155">
        <v>1</v>
      </c>
      <c r="J32" s="156">
        <f>D32</f>
        <v>0.45</v>
      </c>
      <c r="K32" s="58">
        <f t="shared" si="5"/>
        <v>0.45</v>
      </c>
      <c r="L32" s="145">
        <f t="shared" si="2"/>
        <v>2</v>
      </c>
      <c r="M32" s="40">
        <f t="shared" si="3"/>
        <v>0.45</v>
      </c>
      <c r="N32" s="40">
        <f t="shared" si="4"/>
        <v>0.9000000000000001</v>
      </c>
    </row>
    <row r="33" spans="1:14" s="4" customFormat="1" ht="14.25">
      <c r="A33" s="38" t="s">
        <v>40</v>
      </c>
      <c r="B33" s="39" t="s">
        <v>18</v>
      </c>
      <c r="C33" s="145">
        <f>'Almoxarifado-Maio_2021'!L32</f>
        <v>21</v>
      </c>
      <c r="D33" s="40">
        <f t="shared" si="0"/>
        <v>2.8</v>
      </c>
      <c r="E33" s="94">
        <f>'Almoxarifado-Maio_2021'!N32</f>
        <v>58.8</v>
      </c>
      <c r="F33" s="155"/>
      <c r="G33" s="161"/>
      <c r="H33" s="40">
        <f t="shared" si="1"/>
        <v>0</v>
      </c>
      <c r="I33" s="155"/>
      <c r="J33" s="156"/>
      <c r="K33" s="58">
        <f t="shared" si="5"/>
        <v>0</v>
      </c>
      <c r="L33" s="145">
        <f t="shared" si="2"/>
        <v>21</v>
      </c>
      <c r="M33" s="40">
        <f t="shared" si="3"/>
        <v>2.8</v>
      </c>
      <c r="N33" s="40">
        <f t="shared" si="4"/>
        <v>58.8</v>
      </c>
    </row>
    <row r="34" spans="1:14" s="4" customFormat="1" ht="14.25">
      <c r="A34" s="38" t="s">
        <v>41</v>
      </c>
      <c r="B34" s="39" t="s">
        <v>18</v>
      </c>
      <c r="C34" s="145">
        <f>'Almoxarifado-Maio_2021'!L33</f>
        <v>730</v>
      </c>
      <c r="D34" s="40">
        <f t="shared" si="0"/>
        <v>0.11</v>
      </c>
      <c r="E34" s="94">
        <f>'Almoxarifado-Maio_2021'!N33</f>
        <v>80.3</v>
      </c>
      <c r="F34" s="155"/>
      <c r="G34" s="161"/>
      <c r="H34" s="40">
        <f t="shared" si="1"/>
        <v>0</v>
      </c>
      <c r="I34" s="155"/>
      <c r="J34" s="156"/>
      <c r="K34" s="58">
        <f t="shared" si="5"/>
        <v>0</v>
      </c>
      <c r="L34" s="145">
        <f t="shared" si="2"/>
        <v>730</v>
      </c>
      <c r="M34" s="40">
        <f t="shared" si="3"/>
        <v>0.11</v>
      </c>
      <c r="N34" s="40">
        <f t="shared" si="4"/>
        <v>80.3</v>
      </c>
    </row>
    <row r="35" spans="1:14" s="4" customFormat="1" ht="14.25">
      <c r="A35" s="38" t="s">
        <v>42</v>
      </c>
      <c r="B35" s="39" t="s">
        <v>18</v>
      </c>
      <c r="C35" s="145">
        <f>'Almoxarifado-Maio_2021'!L34</f>
        <v>6</v>
      </c>
      <c r="D35" s="40">
        <f t="shared" si="0"/>
        <v>12.81</v>
      </c>
      <c r="E35" s="94">
        <f>'Almoxarifado-Maio_2021'!N34</f>
        <v>76.86000000000001</v>
      </c>
      <c r="F35" s="155"/>
      <c r="G35" s="161"/>
      <c r="H35" s="40">
        <f t="shared" si="1"/>
        <v>0</v>
      </c>
      <c r="I35" s="155"/>
      <c r="J35" s="156"/>
      <c r="K35" s="58">
        <f t="shared" si="5"/>
        <v>0</v>
      </c>
      <c r="L35" s="145">
        <f t="shared" si="2"/>
        <v>6</v>
      </c>
      <c r="M35" s="40">
        <f t="shared" si="3"/>
        <v>12.81</v>
      </c>
      <c r="N35" s="40">
        <f t="shared" si="4"/>
        <v>76.86000000000001</v>
      </c>
    </row>
    <row r="36" spans="1:14" s="4" customFormat="1" ht="14.25">
      <c r="A36" s="38" t="s">
        <v>43</v>
      </c>
      <c r="B36" s="39" t="s">
        <v>18</v>
      </c>
      <c r="C36" s="145">
        <f>'Almoxarifado-Maio_2021'!L35</f>
        <v>4</v>
      </c>
      <c r="D36" s="40">
        <f t="shared" si="0"/>
        <v>0.25</v>
      </c>
      <c r="E36" s="94">
        <f>'Almoxarifado-Maio_2021'!N35</f>
        <v>1</v>
      </c>
      <c r="F36" s="155"/>
      <c r="G36" s="161"/>
      <c r="H36" s="40">
        <f t="shared" si="1"/>
        <v>0</v>
      </c>
      <c r="I36" s="155"/>
      <c r="J36" s="156"/>
      <c r="K36" s="58">
        <f t="shared" si="5"/>
        <v>0</v>
      </c>
      <c r="L36" s="145">
        <f t="shared" si="2"/>
        <v>4</v>
      </c>
      <c r="M36" s="40">
        <f t="shared" si="3"/>
        <v>0.25</v>
      </c>
      <c r="N36" s="40">
        <f t="shared" si="4"/>
        <v>1</v>
      </c>
    </row>
    <row r="37" spans="1:14" s="4" customFormat="1" ht="14.25">
      <c r="A37" s="38" t="s">
        <v>44</v>
      </c>
      <c r="B37" s="39" t="s">
        <v>32</v>
      </c>
      <c r="C37" s="145">
        <f>'Almoxarifado-Maio_2021'!L36</f>
        <v>3</v>
      </c>
      <c r="D37" s="40">
        <f t="shared" si="0"/>
        <v>0.37</v>
      </c>
      <c r="E37" s="94">
        <f>'Almoxarifado-Maio_2021'!N36</f>
        <v>1.11</v>
      </c>
      <c r="F37" s="155"/>
      <c r="G37" s="161"/>
      <c r="H37" s="40">
        <f t="shared" si="1"/>
        <v>0</v>
      </c>
      <c r="I37" s="155"/>
      <c r="J37" s="156"/>
      <c r="K37" s="58">
        <f t="shared" si="5"/>
        <v>0</v>
      </c>
      <c r="L37" s="145">
        <f t="shared" si="2"/>
        <v>3</v>
      </c>
      <c r="M37" s="40">
        <f t="shared" si="3"/>
        <v>0.37</v>
      </c>
      <c r="N37" s="40">
        <f t="shared" si="4"/>
        <v>1.11</v>
      </c>
    </row>
    <row r="38" spans="1:14" s="4" customFormat="1" ht="14.25">
      <c r="A38" s="38" t="s">
        <v>45</v>
      </c>
      <c r="B38" s="39" t="s">
        <v>18</v>
      </c>
      <c r="C38" s="145">
        <f>'Almoxarifado-Maio_2021'!L37</f>
        <v>1</v>
      </c>
      <c r="D38" s="40">
        <f t="shared" si="0"/>
        <v>39.41</v>
      </c>
      <c r="E38" s="94">
        <f>'Almoxarifado-Maio_2021'!N37</f>
        <v>39.41</v>
      </c>
      <c r="F38" s="155"/>
      <c r="G38" s="161"/>
      <c r="H38" s="40">
        <f t="shared" si="1"/>
        <v>0</v>
      </c>
      <c r="I38" s="155"/>
      <c r="J38" s="156"/>
      <c r="K38" s="58">
        <f t="shared" si="5"/>
        <v>0</v>
      </c>
      <c r="L38" s="145">
        <f t="shared" si="2"/>
        <v>1</v>
      </c>
      <c r="M38" s="40">
        <f t="shared" si="3"/>
        <v>39.41</v>
      </c>
      <c r="N38" s="40">
        <f t="shared" si="4"/>
        <v>39.41</v>
      </c>
    </row>
    <row r="39" spans="1:14" s="4" customFormat="1" ht="14.25">
      <c r="A39" s="38" t="s">
        <v>46</v>
      </c>
      <c r="B39" s="39" t="s">
        <v>18</v>
      </c>
      <c r="C39" s="145">
        <f>'Almoxarifado-Maio_2021'!L38</f>
        <v>6</v>
      </c>
      <c r="D39" s="40">
        <f t="shared" si="0"/>
        <v>1.88</v>
      </c>
      <c r="E39" s="94">
        <f>'Almoxarifado-Maio_2021'!N38</f>
        <v>11.28</v>
      </c>
      <c r="F39" s="155"/>
      <c r="G39" s="161"/>
      <c r="H39" s="40">
        <f t="shared" si="1"/>
        <v>0</v>
      </c>
      <c r="I39" s="155">
        <v>2</v>
      </c>
      <c r="J39" s="156">
        <f>D39</f>
        <v>1.88</v>
      </c>
      <c r="K39" s="58">
        <f t="shared" si="5"/>
        <v>3.76</v>
      </c>
      <c r="L39" s="145">
        <f t="shared" si="2"/>
        <v>4</v>
      </c>
      <c r="M39" s="40">
        <f t="shared" si="3"/>
        <v>1.88</v>
      </c>
      <c r="N39" s="40">
        <f t="shared" si="4"/>
        <v>7.52</v>
      </c>
    </row>
    <row r="40" spans="1:14" s="4" customFormat="1" ht="14.25">
      <c r="A40" s="38" t="s">
        <v>47</v>
      </c>
      <c r="B40" s="39" t="s">
        <v>18</v>
      </c>
      <c r="C40" s="145">
        <f>'Almoxarifado-Maio_2021'!L39</f>
        <v>3</v>
      </c>
      <c r="D40" s="40">
        <f t="shared" si="0"/>
        <v>1.86</v>
      </c>
      <c r="E40" s="94">
        <f>'Almoxarifado-Maio_2021'!N39</f>
        <v>5.58</v>
      </c>
      <c r="F40" s="155"/>
      <c r="G40" s="161"/>
      <c r="H40" s="40">
        <f t="shared" si="1"/>
        <v>0</v>
      </c>
      <c r="I40" s="155">
        <v>1</v>
      </c>
      <c r="J40" s="156">
        <f>D40</f>
        <v>1.86</v>
      </c>
      <c r="K40" s="58">
        <f t="shared" si="5"/>
        <v>1.86</v>
      </c>
      <c r="L40" s="145">
        <f t="shared" si="2"/>
        <v>2</v>
      </c>
      <c r="M40" s="40">
        <f t="shared" si="3"/>
        <v>1.86</v>
      </c>
      <c r="N40" s="40">
        <f t="shared" si="4"/>
        <v>3.7199999999999998</v>
      </c>
    </row>
    <row r="41" spans="1:14" s="4" customFormat="1" ht="14.25">
      <c r="A41" s="38" t="s">
        <v>48</v>
      </c>
      <c r="B41" s="39" t="s">
        <v>18</v>
      </c>
      <c r="C41" s="145">
        <f>'Almoxarifado-Maio_2021'!L40</f>
        <v>41</v>
      </c>
      <c r="D41" s="40">
        <f t="shared" si="0"/>
        <v>1.9</v>
      </c>
      <c r="E41" s="94">
        <f>'Almoxarifado-Maio_2021'!N40</f>
        <v>77.9</v>
      </c>
      <c r="F41" s="155"/>
      <c r="G41" s="161"/>
      <c r="H41" s="40">
        <f t="shared" si="1"/>
        <v>0</v>
      </c>
      <c r="I41" s="155"/>
      <c r="J41" s="156"/>
      <c r="K41" s="58">
        <f t="shared" si="5"/>
        <v>0</v>
      </c>
      <c r="L41" s="145">
        <f t="shared" si="2"/>
        <v>41</v>
      </c>
      <c r="M41" s="40">
        <f t="shared" si="3"/>
        <v>1.9</v>
      </c>
      <c r="N41" s="40">
        <f t="shared" si="4"/>
        <v>77.9</v>
      </c>
    </row>
    <row r="42" spans="1:14" s="4" customFormat="1" ht="14.25">
      <c r="A42" s="38" t="s">
        <v>49</v>
      </c>
      <c r="B42" s="39" t="s">
        <v>18</v>
      </c>
      <c r="C42" s="145">
        <f>'Almoxarifado-Maio_2021'!L41</f>
        <v>45</v>
      </c>
      <c r="D42" s="40">
        <f t="shared" si="0"/>
        <v>4.9</v>
      </c>
      <c r="E42" s="94">
        <f>'Almoxarifado-Maio_2021'!N41</f>
        <v>220.5</v>
      </c>
      <c r="F42" s="155"/>
      <c r="G42" s="161"/>
      <c r="H42" s="40">
        <f t="shared" si="1"/>
        <v>0</v>
      </c>
      <c r="I42" s="155"/>
      <c r="J42" s="156"/>
      <c r="K42" s="58">
        <f t="shared" si="5"/>
        <v>0</v>
      </c>
      <c r="L42" s="145">
        <f t="shared" si="2"/>
        <v>45</v>
      </c>
      <c r="M42" s="40">
        <f t="shared" si="3"/>
        <v>4.9</v>
      </c>
      <c r="N42" s="40">
        <f t="shared" si="4"/>
        <v>220.5</v>
      </c>
    </row>
    <row r="43" spans="1:14" s="4" customFormat="1" ht="14.25">
      <c r="A43" s="38" t="s">
        <v>50</v>
      </c>
      <c r="B43" s="39" t="s">
        <v>18</v>
      </c>
      <c r="C43" s="145">
        <f>'Almoxarifado-Maio_2021'!L42</f>
        <v>2</v>
      </c>
      <c r="D43" s="40">
        <f t="shared" si="0"/>
        <v>7.99</v>
      </c>
      <c r="E43" s="94">
        <f>'Almoxarifado-Maio_2021'!N42</f>
        <v>15.98</v>
      </c>
      <c r="F43" s="155"/>
      <c r="G43" s="161"/>
      <c r="H43" s="40">
        <f t="shared" si="1"/>
        <v>0</v>
      </c>
      <c r="I43" s="155"/>
      <c r="J43" s="156"/>
      <c r="K43" s="58">
        <f t="shared" si="5"/>
        <v>0</v>
      </c>
      <c r="L43" s="145">
        <f t="shared" si="2"/>
        <v>2</v>
      </c>
      <c r="M43" s="40">
        <f t="shared" si="3"/>
        <v>7.99</v>
      </c>
      <c r="N43" s="40">
        <f t="shared" si="4"/>
        <v>15.98</v>
      </c>
    </row>
    <row r="44" spans="1:14" s="4" customFormat="1" ht="14.25">
      <c r="A44" s="38" t="s">
        <v>51</v>
      </c>
      <c r="B44" s="39" t="s">
        <v>32</v>
      </c>
      <c r="C44" s="145">
        <f>'Almoxarifado-Maio_2021'!L43</f>
        <v>1</v>
      </c>
      <c r="D44" s="40">
        <f t="shared" si="0"/>
        <v>4.95</v>
      </c>
      <c r="E44" s="94">
        <f>'Almoxarifado-Maio_2021'!N43</f>
        <v>4.95</v>
      </c>
      <c r="F44" s="155"/>
      <c r="G44" s="161"/>
      <c r="H44" s="40">
        <f t="shared" si="1"/>
        <v>0</v>
      </c>
      <c r="I44" s="155"/>
      <c r="J44" s="156"/>
      <c r="K44" s="58">
        <f t="shared" si="5"/>
        <v>0</v>
      </c>
      <c r="L44" s="145">
        <f t="shared" si="2"/>
        <v>1</v>
      </c>
      <c r="M44" s="40">
        <f t="shared" si="3"/>
        <v>4.95</v>
      </c>
      <c r="N44" s="40">
        <f t="shared" si="4"/>
        <v>4.95</v>
      </c>
    </row>
    <row r="45" spans="1:14" s="4" customFormat="1" ht="14.25">
      <c r="A45" s="38" t="s">
        <v>52</v>
      </c>
      <c r="B45" s="39" t="s">
        <v>53</v>
      </c>
      <c r="C45" s="145">
        <f>'Almoxarifado-Maio_2021'!L44</f>
        <v>31</v>
      </c>
      <c r="D45" s="40">
        <f t="shared" si="0"/>
        <v>10.15</v>
      </c>
      <c r="E45" s="94">
        <f>'Almoxarifado-Maio_2021'!N44</f>
        <v>314.65</v>
      </c>
      <c r="F45" s="155"/>
      <c r="G45" s="161"/>
      <c r="H45" s="40">
        <f t="shared" si="1"/>
        <v>0</v>
      </c>
      <c r="I45" s="155"/>
      <c r="J45" s="156"/>
      <c r="K45" s="58">
        <f t="shared" si="5"/>
        <v>0</v>
      </c>
      <c r="L45" s="145">
        <f t="shared" si="2"/>
        <v>31</v>
      </c>
      <c r="M45" s="40">
        <f t="shared" si="3"/>
        <v>10.15</v>
      </c>
      <c r="N45" s="40">
        <f t="shared" si="4"/>
        <v>314.65</v>
      </c>
    </row>
    <row r="46" spans="1:14" s="4" customFormat="1" ht="14.25">
      <c r="A46" s="38" t="s">
        <v>54</v>
      </c>
      <c r="B46" s="39" t="s">
        <v>32</v>
      </c>
      <c r="C46" s="145">
        <f>'Almoxarifado-Maio_2021'!L45</f>
        <v>12</v>
      </c>
      <c r="D46" s="40">
        <f t="shared" si="0"/>
        <v>10.15</v>
      </c>
      <c r="E46" s="94">
        <f>'Almoxarifado-Maio_2021'!N45</f>
        <v>121.8</v>
      </c>
      <c r="F46" s="155"/>
      <c r="G46" s="161"/>
      <c r="H46" s="40">
        <f t="shared" si="1"/>
        <v>0</v>
      </c>
      <c r="I46" s="155"/>
      <c r="J46" s="156"/>
      <c r="K46" s="58">
        <f t="shared" si="5"/>
        <v>0</v>
      </c>
      <c r="L46" s="145">
        <f t="shared" si="2"/>
        <v>12</v>
      </c>
      <c r="M46" s="40">
        <f t="shared" si="3"/>
        <v>10.15</v>
      </c>
      <c r="N46" s="40">
        <f t="shared" si="4"/>
        <v>121.8</v>
      </c>
    </row>
    <row r="47" spans="1:14" s="4" customFormat="1" ht="14.25">
      <c r="A47" s="38" t="s">
        <v>55</v>
      </c>
      <c r="B47" s="39" t="s">
        <v>32</v>
      </c>
      <c r="C47" s="145">
        <f>'Almoxarifado-Maio_2021'!L46</f>
        <v>7</v>
      </c>
      <c r="D47" s="40">
        <f t="shared" si="0"/>
        <v>10.15</v>
      </c>
      <c r="E47" s="94">
        <f>'Almoxarifado-Maio_2021'!N46</f>
        <v>71.05</v>
      </c>
      <c r="F47" s="155"/>
      <c r="G47" s="161"/>
      <c r="H47" s="40">
        <f t="shared" si="1"/>
        <v>0</v>
      </c>
      <c r="I47" s="155"/>
      <c r="J47" s="156"/>
      <c r="K47" s="58">
        <f t="shared" si="5"/>
        <v>0</v>
      </c>
      <c r="L47" s="145">
        <f t="shared" si="2"/>
        <v>7</v>
      </c>
      <c r="M47" s="40">
        <f t="shared" si="3"/>
        <v>10.15</v>
      </c>
      <c r="N47" s="40">
        <f t="shared" si="4"/>
        <v>71.05</v>
      </c>
    </row>
    <row r="48" spans="1:14" s="4" customFormat="1" ht="14.25">
      <c r="A48" s="38" t="s">
        <v>56</v>
      </c>
      <c r="B48" s="39" t="s">
        <v>32</v>
      </c>
      <c r="C48" s="145">
        <f>'Almoxarifado-Maio_2021'!L47</f>
        <v>3</v>
      </c>
      <c r="D48" s="40">
        <f t="shared" si="0"/>
        <v>29</v>
      </c>
      <c r="E48" s="94">
        <f>'Almoxarifado-Maio_2021'!N47</f>
        <v>87</v>
      </c>
      <c r="F48" s="155"/>
      <c r="G48" s="161"/>
      <c r="H48" s="40">
        <f t="shared" si="1"/>
        <v>0</v>
      </c>
      <c r="I48" s="155"/>
      <c r="J48" s="156"/>
      <c r="K48" s="58">
        <f t="shared" si="5"/>
        <v>0</v>
      </c>
      <c r="L48" s="145">
        <f t="shared" si="2"/>
        <v>3</v>
      </c>
      <c r="M48" s="40">
        <f t="shared" si="3"/>
        <v>29</v>
      </c>
      <c r="N48" s="40">
        <f t="shared" si="4"/>
        <v>87</v>
      </c>
    </row>
    <row r="49" spans="1:14" s="4" customFormat="1" ht="14.25">
      <c r="A49" s="38" t="s">
        <v>57</v>
      </c>
      <c r="B49" s="39" t="s">
        <v>18</v>
      </c>
      <c r="C49" s="145">
        <f>'Almoxarifado-Maio_2021'!L48</f>
        <v>19</v>
      </c>
      <c r="D49" s="40">
        <f t="shared" si="0"/>
        <v>2.48</v>
      </c>
      <c r="E49" s="94">
        <f>'Almoxarifado-Maio_2021'!N48</f>
        <v>47.12</v>
      </c>
      <c r="F49" s="155"/>
      <c r="G49" s="161"/>
      <c r="H49" s="40">
        <f t="shared" si="1"/>
        <v>0</v>
      </c>
      <c r="I49" s="155"/>
      <c r="J49" s="156"/>
      <c r="K49" s="58">
        <f t="shared" si="5"/>
        <v>0</v>
      </c>
      <c r="L49" s="145">
        <f t="shared" si="2"/>
        <v>19</v>
      </c>
      <c r="M49" s="40">
        <f t="shared" si="3"/>
        <v>2.48</v>
      </c>
      <c r="N49" s="40">
        <f t="shared" si="4"/>
        <v>47.12</v>
      </c>
    </row>
    <row r="50" spans="1:14" s="4" customFormat="1" ht="14.25">
      <c r="A50" s="38" t="s">
        <v>58</v>
      </c>
      <c r="B50" s="39" t="s">
        <v>18</v>
      </c>
      <c r="C50" s="145">
        <f>'Almoxarifado-Maio_2021'!L49</f>
        <v>98</v>
      </c>
      <c r="D50" s="40">
        <f t="shared" si="0"/>
        <v>0.26</v>
      </c>
      <c r="E50" s="94">
        <f>'Almoxarifado-Maio_2021'!N49</f>
        <v>25.48</v>
      </c>
      <c r="F50" s="155"/>
      <c r="G50" s="161"/>
      <c r="H50" s="40">
        <f t="shared" si="1"/>
        <v>0</v>
      </c>
      <c r="I50" s="155"/>
      <c r="J50" s="156"/>
      <c r="K50" s="58">
        <f t="shared" si="5"/>
        <v>0</v>
      </c>
      <c r="L50" s="145">
        <f t="shared" si="2"/>
        <v>98</v>
      </c>
      <c r="M50" s="40">
        <f t="shared" si="3"/>
        <v>0.26</v>
      </c>
      <c r="N50" s="40">
        <f t="shared" si="4"/>
        <v>25.48</v>
      </c>
    </row>
    <row r="51" spans="1:14" s="4" customFormat="1" ht="14.25">
      <c r="A51" s="38" t="s">
        <v>59</v>
      </c>
      <c r="B51" s="39" t="s">
        <v>18</v>
      </c>
      <c r="C51" s="145">
        <f>'Almoxarifado-Maio_2021'!L50</f>
        <v>1</v>
      </c>
      <c r="D51" s="40">
        <f t="shared" si="0"/>
        <v>2.98</v>
      </c>
      <c r="E51" s="94">
        <f>'Almoxarifado-Maio_2021'!N50</f>
        <v>2.98</v>
      </c>
      <c r="F51" s="155"/>
      <c r="G51" s="161"/>
      <c r="H51" s="40">
        <f t="shared" si="1"/>
        <v>0</v>
      </c>
      <c r="I51" s="155"/>
      <c r="J51" s="156"/>
      <c r="K51" s="58">
        <f t="shared" si="5"/>
        <v>0</v>
      </c>
      <c r="L51" s="145">
        <f t="shared" si="2"/>
        <v>1</v>
      </c>
      <c r="M51" s="40">
        <f t="shared" si="3"/>
        <v>2.98</v>
      </c>
      <c r="N51" s="40">
        <f t="shared" si="4"/>
        <v>2.98</v>
      </c>
    </row>
    <row r="52" spans="1:14" s="4" customFormat="1" ht="14.25">
      <c r="A52" s="38" t="s">
        <v>60</v>
      </c>
      <c r="B52" s="39" t="s">
        <v>32</v>
      </c>
      <c r="C52" s="145">
        <f>'Almoxarifado-Maio_2021'!L51</f>
        <v>2</v>
      </c>
      <c r="D52" s="40">
        <f t="shared" si="0"/>
        <v>17.99</v>
      </c>
      <c r="E52" s="94">
        <f>'Almoxarifado-Maio_2021'!N51</f>
        <v>35.98</v>
      </c>
      <c r="F52" s="155"/>
      <c r="G52" s="161"/>
      <c r="H52" s="40">
        <f t="shared" si="1"/>
        <v>0</v>
      </c>
      <c r="I52" s="155"/>
      <c r="J52" s="156"/>
      <c r="K52" s="58">
        <f t="shared" si="5"/>
        <v>0</v>
      </c>
      <c r="L52" s="145">
        <f t="shared" si="2"/>
        <v>2</v>
      </c>
      <c r="M52" s="40">
        <f t="shared" si="3"/>
        <v>17.99</v>
      </c>
      <c r="N52" s="40">
        <f t="shared" si="4"/>
        <v>35.98</v>
      </c>
    </row>
    <row r="53" spans="1:14" s="4" customFormat="1" ht="14.25">
      <c r="A53" s="38" t="s">
        <v>61</v>
      </c>
      <c r="B53" s="39" t="s">
        <v>32</v>
      </c>
      <c r="C53" s="145">
        <f>'Almoxarifado-Maio_2021'!L52</f>
        <v>1</v>
      </c>
      <c r="D53" s="40">
        <f t="shared" si="0"/>
        <v>15.29</v>
      </c>
      <c r="E53" s="94">
        <f>'Almoxarifado-Maio_2021'!N52</f>
        <v>15.29</v>
      </c>
      <c r="F53" s="155"/>
      <c r="G53" s="161"/>
      <c r="H53" s="40">
        <f t="shared" si="1"/>
        <v>0</v>
      </c>
      <c r="I53" s="155"/>
      <c r="J53" s="156"/>
      <c r="K53" s="58">
        <f t="shared" si="5"/>
        <v>0</v>
      </c>
      <c r="L53" s="145">
        <f t="shared" si="2"/>
        <v>1</v>
      </c>
      <c r="M53" s="40">
        <f t="shared" si="3"/>
        <v>15.29</v>
      </c>
      <c r="N53" s="40">
        <f t="shared" si="4"/>
        <v>15.29</v>
      </c>
    </row>
    <row r="54" spans="1:14" s="4" customFormat="1" ht="14.25">
      <c r="A54" s="38" t="s">
        <v>62</v>
      </c>
      <c r="B54" s="39" t="s">
        <v>32</v>
      </c>
      <c r="C54" s="145">
        <f>'Almoxarifado-Maio_2021'!L53</f>
        <v>1</v>
      </c>
      <c r="D54" s="40">
        <f t="shared" si="0"/>
        <v>15.6</v>
      </c>
      <c r="E54" s="94">
        <f>'Almoxarifado-Maio_2021'!N53</f>
        <v>15.6</v>
      </c>
      <c r="F54" s="155"/>
      <c r="G54" s="161"/>
      <c r="H54" s="40">
        <f t="shared" si="1"/>
        <v>0</v>
      </c>
      <c r="I54" s="155"/>
      <c r="J54" s="156"/>
      <c r="K54" s="58">
        <f t="shared" si="5"/>
        <v>0</v>
      </c>
      <c r="L54" s="145">
        <f t="shared" si="2"/>
        <v>1</v>
      </c>
      <c r="M54" s="40">
        <f t="shared" si="3"/>
        <v>15.6</v>
      </c>
      <c r="N54" s="40">
        <f t="shared" si="4"/>
        <v>15.6</v>
      </c>
    </row>
    <row r="55" spans="1:14" s="4" customFormat="1" ht="14.25">
      <c r="A55" s="38" t="s">
        <v>63</v>
      </c>
      <c r="B55" s="39" t="s">
        <v>32</v>
      </c>
      <c r="C55" s="145">
        <f>'Almoxarifado-Maio_2021'!L54</f>
        <v>3</v>
      </c>
      <c r="D55" s="40">
        <f t="shared" si="0"/>
        <v>14.7</v>
      </c>
      <c r="E55" s="94">
        <f>'Almoxarifado-Maio_2021'!N54</f>
        <v>44.1</v>
      </c>
      <c r="F55" s="155"/>
      <c r="G55" s="161"/>
      <c r="H55" s="40">
        <f t="shared" si="1"/>
        <v>0</v>
      </c>
      <c r="I55" s="155"/>
      <c r="J55" s="156"/>
      <c r="K55" s="58">
        <f t="shared" si="5"/>
        <v>0</v>
      </c>
      <c r="L55" s="145">
        <f t="shared" si="2"/>
        <v>3</v>
      </c>
      <c r="M55" s="40">
        <f t="shared" si="3"/>
        <v>14.7</v>
      </c>
      <c r="N55" s="40">
        <f t="shared" si="4"/>
        <v>44.1</v>
      </c>
    </row>
    <row r="56" spans="1:14" s="4" customFormat="1" ht="14.25">
      <c r="A56" s="38" t="s">
        <v>64</v>
      </c>
      <c r="B56" s="39" t="s">
        <v>18</v>
      </c>
      <c r="C56" s="145">
        <f>'Almoxarifado-Maio_2021'!L55</f>
        <v>5</v>
      </c>
      <c r="D56" s="40">
        <f t="shared" si="0"/>
        <v>19.06</v>
      </c>
      <c r="E56" s="94">
        <f>'Almoxarifado-Maio_2021'!N55</f>
        <v>95.3</v>
      </c>
      <c r="F56" s="155"/>
      <c r="G56" s="161"/>
      <c r="H56" s="40">
        <f t="shared" si="1"/>
        <v>0</v>
      </c>
      <c r="I56" s="155"/>
      <c r="J56" s="156"/>
      <c r="K56" s="58">
        <f t="shared" si="5"/>
        <v>0</v>
      </c>
      <c r="L56" s="145">
        <f t="shared" si="2"/>
        <v>5</v>
      </c>
      <c r="M56" s="40">
        <f t="shared" si="3"/>
        <v>19.06</v>
      </c>
      <c r="N56" s="40">
        <f t="shared" si="4"/>
        <v>95.3</v>
      </c>
    </row>
    <row r="57" spans="1:14" s="4" customFormat="1" ht="14.25">
      <c r="A57" s="38" t="s">
        <v>65</v>
      </c>
      <c r="B57" s="39" t="s">
        <v>32</v>
      </c>
      <c r="C57" s="145">
        <f>'Almoxarifado-Maio_2021'!L56</f>
        <v>12</v>
      </c>
      <c r="D57" s="40">
        <f t="shared" si="0"/>
        <v>0.85</v>
      </c>
      <c r="E57" s="94">
        <f>'Almoxarifado-Maio_2021'!N56</f>
        <v>10.2</v>
      </c>
      <c r="F57" s="155"/>
      <c r="G57" s="161"/>
      <c r="H57" s="40">
        <f t="shared" si="1"/>
        <v>0</v>
      </c>
      <c r="I57" s="155"/>
      <c r="J57" s="156"/>
      <c r="K57" s="58">
        <f t="shared" si="5"/>
        <v>0</v>
      </c>
      <c r="L57" s="145">
        <f t="shared" si="2"/>
        <v>12</v>
      </c>
      <c r="M57" s="40">
        <f t="shared" si="3"/>
        <v>0.85</v>
      </c>
      <c r="N57" s="40">
        <f t="shared" si="4"/>
        <v>10.2</v>
      </c>
    </row>
    <row r="58" spans="1:14" s="4" customFormat="1" ht="14.25">
      <c r="A58" s="38" t="s">
        <v>66</v>
      </c>
      <c r="B58" s="39" t="s">
        <v>32</v>
      </c>
      <c r="C58" s="145">
        <f>'Almoxarifado-Maio_2021'!L57</f>
        <v>9</v>
      </c>
      <c r="D58" s="40">
        <f t="shared" si="0"/>
        <v>0.87</v>
      </c>
      <c r="E58" s="94">
        <f>'Almoxarifado-Maio_2021'!N57</f>
        <v>7.83</v>
      </c>
      <c r="F58" s="155"/>
      <c r="G58" s="161"/>
      <c r="H58" s="40">
        <f t="shared" si="1"/>
        <v>0</v>
      </c>
      <c r="I58" s="155"/>
      <c r="J58" s="156"/>
      <c r="K58" s="58">
        <f t="shared" si="5"/>
        <v>0</v>
      </c>
      <c r="L58" s="145">
        <f t="shared" si="2"/>
        <v>9</v>
      </c>
      <c r="M58" s="40">
        <f t="shared" si="3"/>
        <v>0.87</v>
      </c>
      <c r="N58" s="40">
        <f t="shared" si="4"/>
        <v>7.83</v>
      </c>
    </row>
    <row r="59" spans="1:14" s="4" customFormat="1" ht="14.25">
      <c r="A59" s="38" t="s">
        <v>67</v>
      </c>
      <c r="B59" s="39" t="s">
        <v>32</v>
      </c>
      <c r="C59" s="145">
        <f>'Almoxarifado-Maio_2021'!L58</f>
        <v>53</v>
      </c>
      <c r="D59" s="40">
        <f t="shared" si="0"/>
        <v>0.52</v>
      </c>
      <c r="E59" s="94">
        <f>'Almoxarifado-Maio_2021'!N58</f>
        <v>27.56</v>
      </c>
      <c r="F59" s="155"/>
      <c r="G59" s="161"/>
      <c r="H59" s="40">
        <f t="shared" si="1"/>
        <v>0</v>
      </c>
      <c r="I59" s="155"/>
      <c r="J59" s="156"/>
      <c r="K59" s="58">
        <f t="shared" si="5"/>
        <v>0</v>
      </c>
      <c r="L59" s="145">
        <f t="shared" si="2"/>
        <v>53</v>
      </c>
      <c r="M59" s="40">
        <f t="shared" si="3"/>
        <v>0.52</v>
      </c>
      <c r="N59" s="40">
        <f t="shared" si="4"/>
        <v>27.56</v>
      </c>
    </row>
    <row r="60" spans="1:14" s="4" customFormat="1" ht="14.25">
      <c r="A60" s="38" t="s">
        <v>68</v>
      </c>
      <c r="B60" s="39" t="s">
        <v>32</v>
      </c>
      <c r="C60" s="145">
        <f>'Almoxarifado-Maio_2021'!L59</f>
        <v>1</v>
      </c>
      <c r="D60" s="40">
        <f t="shared" si="0"/>
        <v>18.2</v>
      </c>
      <c r="E60" s="94">
        <f>'Almoxarifado-Maio_2021'!N59</f>
        <v>18.2</v>
      </c>
      <c r="F60" s="155"/>
      <c r="G60" s="161"/>
      <c r="H60" s="40">
        <f t="shared" si="1"/>
        <v>0</v>
      </c>
      <c r="I60" s="155"/>
      <c r="J60" s="156"/>
      <c r="K60" s="58">
        <f t="shared" si="5"/>
        <v>0</v>
      </c>
      <c r="L60" s="145">
        <f t="shared" si="2"/>
        <v>1</v>
      </c>
      <c r="M60" s="40">
        <f t="shared" si="3"/>
        <v>18.2</v>
      </c>
      <c r="N60" s="40">
        <f t="shared" si="4"/>
        <v>18.2</v>
      </c>
    </row>
    <row r="61" spans="1:14" s="4" customFormat="1" ht="14.25">
      <c r="A61" s="38" t="s">
        <v>69</v>
      </c>
      <c r="B61" s="39" t="s">
        <v>18</v>
      </c>
      <c r="C61" s="145">
        <f>'Almoxarifado-Maio_2021'!L60</f>
        <v>4</v>
      </c>
      <c r="D61" s="40">
        <f t="shared" si="0"/>
        <v>2.8</v>
      </c>
      <c r="E61" s="94">
        <f>'Almoxarifado-Maio_2021'!N60</f>
        <v>11.2</v>
      </c>
      <c r="F61" s="155"/>
      <c r="G61" s="161"/>
      <c r="H61" s="40">
        <f t="shared" si="1"/>
        <v>0</v>
      </c>
      <c r="I61" s="155"/>
      <c r="J61" s="156"/>
      <c r="K61" s="58">
        <f t="shared" si="5"/>
        <v>0</v>
      </c>
      <c r="L61" s="145">
        <f t="shared" si="2"/>
        <v>4</v>
      </c>
      <c r="M61" s="40">
        <f t="shared" si="3"/>
        <v>2.8</v>
      </c>
      <c r="N61" s="40">
        <f t="shared" si="4"/>
        <v>11.2</v>
      </c>
    </row>
    <row r="62" spans="1:14" s="4" customFormat="1" ht="14.25">
      <c r="A62" s="38" t="s">
        <v>70</v>
      </c>
      <c r="B62" s="39" t="s">
        <v>18</v>
      </c>
      <c r="C62" s="145">
        <f>'Almoxarifado-Maio_2021'!L61</f>
        <v>50</v>
      </c>
      <c r="D62" s="40">
        <f t="shared" si="0"/>
        <v>0.37</v>
      </c>
      <c r="E62" s="94">
        <f>'Almoxarifado-Maio_2021'!N61</f>
        <v>18.5</v>
      </c>
      <c r="F62" s="155"/>
      <c r="G62" s="161"/>
      <c r="H62" s="40">
        <f t="shared" si="1"/>
        <v>0</v>
      </c>
      <c r="I62" s="155"/>
      <c r="J62" s="156"/>
      <c r="K62" s="58">
        <f t="shared" si="5"/>
        <v>0</v>
      </c>
      <c r="L62" s="145">
        <f t="shared" si="2"/>
        <v>50</v>
      </c>
      <c r="M62" s="40">
        <f t="shared" si="3"/>
        <v>0.37</v>
      </c>
      <c r="N62" s="40">
        <f t="shared" si="4"/>
        <v>18.5</v>
      </c>
    </row>
    <row r="63" spans="1:14" s="4" customFormat="1" ht="14.25">
      <c r="A63" s="38" t="s">
        <v>71</v>
      </c>
      <c r="B63" s="39" t="s">
        <v>72</v>
      </c>
      <c r="C63" s="145">
        <f>'Almoxarifado-Maio_2021'!L62</f>
        <v>4</v>
      </c>
      <c r="D63" s="40">
        <f t="shared" si="0"/>
        <v>3.87</v>
      </c>
      <c r="E63" s="94">
        <f>'Almoxarifado-Maio_2021'!N62</f>
        <v>15.48</v>
      </c>
      <c r="F63" s="155"/>
      <c r="G63" s="161"/>
      <c r="H63" s="40">
        <f t="shared" si="1"/>
        <v>0</v>
      </c>
      <c r="I63" s="155"/>
      <c r="J63" s="156"/>
      <c r="K63" s="58">
        <f t="shared" si="5"/>
        <v>0</v>
      </c>
      <c r="L63" s="145">
        <f t="shared" si="2"/>
        <v>4</v>
      </c>
      <c r="M63" s="40">
        <f t="shared" si="3"/>
        <v>3.87</v>
      </c>
      <c r="N63" s="40">
        <f t="shared" si="4"/>
        <v>15.48</v>
      </c>
    </row>
    <row r="64" spans="1:14" s="4" customFormat="1" ht="14.25">
      <c r="A64" s="38" t="s">
        <v>73</v>
      </c>
      <c r="B64" s="39" t="s">
        <v>72</v>
      </c>
      <c r="C64" s="145">
        <f>'Almoxarifado-Maio_2021'!L63</f>
        <v>3</v>
      </c>
      <c r="D64" s="40">
        <f t="shared" si="0"/>
        <v>3.89</v>
      </c>
      <c r="E64" s="94">
        <f>'Almoxarifado-Maio_2021'!N63</f>
        <v>11.67</v>
      </c>
      <c r="F64" s="155"/>
      <c r="G64" s="161"/>
      <c r="H64" s="40">
        <f t="shared" si="1"/>
        <v>0</v>
      </c>
      <c r="I64" s="155"/>
      <c r="J64" s="156"/>
      <c r="K64" s="58">
        <f t="shared" si="5"/>
        <v>0</v>
      </c>
      <c r="L64" s="145">
        <f t="shared" si="2"/>
        <v>3</v>
      </c>
      <c r="M64" s="40">
        <f t="shared" si="3"/>
        <v>3.89</v>
      </c>
      <c r="N64" s="40">
        <f t="shared" si="4"/>
        <v>11.67</v>
      </c>
    </row>
    <row r="65" spans="1:14" s="4" customFormat="1" ht="14.25">
      <c r="A65" s="38" t="s">
        <v>74</v>
      </c>
      <c r="B65" s="39" t="s">
        <v>72</v>
      </c>
      <c r="C65" s="145">
        <f>'Almoxarifado-Maio_2021'!L64</f>
        <v>4</v>
      </c>
      <c r="D65" s="40">
        <f t="shared" si="0"/>
        <v>3.29</v>
      </c>
      <c r="E65" s="94">
        <f>'Almoxarifado-Maio_2021'!N64</f>
        <v>13.16</v>
      </c>
      <c r="F65" s="155"/>
      <c r="G65" s="161"/>
      <c r="H65" s="40">
        <f t="shared" si="1"/>
        <v>0</v>
      </c>
      <c r="I65" s="155"/>
      <c r="J65" s="156"/>
      <c r="K65" s="58">
        <f t="shared" si="5"/>
        <v>0</v>
      </c>
      <c r="L65" s="145">
        <f t="shared" si="2"/>
        <v>4</v>
      </c>
      <c r="M65" s="40">
        <f t="shared" si="3"/>
        <v>3.29</v>
      </c>
      <c r="N65" s="40">
        <f t="shared" si="4"/>
        <v>13.16</v>
      </c>
    </row>
    <row r="66" spans="1:14" s="4" customFormat="1" ht="14.25">
      <c r="A66" s="38" t="s">
        <v>75</v>
      </c>
      <c r="B66" s="39" t="s">
        <v>72</v>
      </c>
      <c r="C66" s="145">
        <f>'Almoxarifado-Maio_2021'!L65</f>
        <v>2</v>
      </c>
      <c r="D66" s="40">
        <f t="shared" si="0"/>
        <v>3.87</v>
      </c>
      <c r="E66" s="94">
        <f>'Almoxarifado-Maio_2021'!N65</f>
        <v>7.74</v>
      </c>
      <c r="F66" s="155"/>
      <c r="G66" s="161"/>
      <c r="H66" s="40">
        <f t="shared" si="1"/>
        <v>0</v>
      </c>
      <c r="I66" s="155"/>
      <c r="J66" s="156"/>
      <c r="K66" s="58">
        <f t="shared" si="5"/>
        <v>0</v>
      </c>
      <c r="L66" s="145">
        <f t="shared" si="2"/>
        <v>2</v>
      </c>
      <c r="M66" s="40">
        <f t="shared" si="3"/>
        <v>3.87</v>
      </c>
      <c r="N66" s="40">
        <f t="shared" si="4"/>
        <v>7.74</v>
      </c>
    </row>
    <row r="67" spans="1:14" s="4" customFormat="1" ht="14.25">
      <c r="A67" s="38" t="s">
        <v>76</v>
      </c>
      <c r="B67" s="39" t="s">
        <v>72</v>
      </c>
      <c r="C67" s="145">
        <f>'Almoxarifado-Maio_2021'!L66</f>
        <v>1</v>
      </c>
      <c r="D67" s="40">
        <f t="shared" si="0"/>
        <v>14.9</v>
      </c>
      <c r="E67" s="94">
        <f>'Almoxarifado-Maio_2021'!N66</f>
        <v>14.899999999999999</v>
      </c>
      <c r="F67" s="155"/>
      <c r="G67" s="161"/>
      <c r="H67" s="40">
        <f t="shared" si="1"/>
        <v>0</v>
      </c>
      <c r="I67" s="155"/>
      <c r="J67" s="156"/>
      <c r="K67" s="58">
        <f t="shared" si="5"/>
        <v>0</v>
      </c>
      <c r="L67" s="145">
        <f t="shared" si="2"/>
        <v>1</v>
      </c>
      <c r="M67" s="40">
        <f t="shared" si="3"/>
        <v>14.9</v>
      </c>
      <c r="N67" s="40">
        <f t="shared" si="4"/>
        <v>14.899999999999999</v>
      </c>
    </row>
    <row r="68" spans="1:14" s="4" customFormat="1" ht="14.25">
      <c r="A68" s="38" t="s">
        <v>77</v>
      </c>
      <c r="B68" s="39" t="s">
        <v>32</v>
      </c>
      <c r="C68" s="145">
        <f>'Almoxarifado-Maio_2021'!L67</f>
        <v>1</v>
      </c>
      <c r="D68" s="40">
        <f t="shared" si="0"/>
        <v>35.56</v>
      </c>
      <c r="E68" s="94">
        <f>'Almoxarifado-Maio_2021'!N67</f>
        <v>35.56</v>
      </c>
      <c r="F68" s="155"/>
      <c r="G68" s="161"/>
      <c r="H68" s="40">
        <f t="shared" si="1"/>
        <v>0</v>
      </c>
      <c r="I68" s="155"/>
      <c r="J68" s="156"/>
      <c r="K68" s="58">
        <f t="shared" si="5"/>
        <v>0</v>
      </c>
      <c r="L68" s="145">
        <f t="shared" si="2"/>
        <v>1</v>
      </c>
      <c r="M68" s="40">
        <f t="shared" si="3"/>
        <v>35.56</v>
      </c>
      <c r="N68" s="40">
        <f t="shared" si="4"/>
        <v>35.56</v>
      </c>
    </row>
    <row r="69" spans="1:14" s="4" customFormat="1" ht="14.25">
      <c r="A69" s="38" t="s">
        <v>78</v>
      </c>
      <c r="B69" s="39" t="s">
        <v>32</v>
      </c>
      <c r="C69" s="145">
        <f>'Almoxarifado-Maio_2021'!L68</f>
        <v>23</v>
      </c>
      <c r="D69" s="40">
        <f t="shared" si="0"/>
        <v>2.94</v>
      </c>
      <c r="E69" s="94">
        <f>'Almoxarifado-Maio_2021'!N68</f>
        <v>67.62</v>
      </c>
      <c r="F69" s="155"/>
      <c r="G69" s="161"/>
      <c r="H69" s="40">
        <f t="shared" si="1"/>
        <v>0</v>
      </c>
      <c r="I69" s="155"/>
      <c r="J69" s="156"/>
      <c r="K69" s="58">
        <f t="shared" si="5"/>
        <v>0</v>
      </c>
      <c r="L69" s="145">
        <f t="shared" si="2"/>
        <v>23</v>
      </c>
      <c r="M69" s="40">
        <f t="shared" si="3"/>
        <v>2.94</v>
      </c>
      <c r="N69" s="40">
        <f t="shared" si="4"/>
        <v>67.62</v>
      </c>
    </row>
    <row r="70" spans="1:14" s="4" customFormat="1" ht="14.25">
      <c r="A70" s="38" t="s">
        <v>79</v>
      </c>
      <c r="B70" s="39" t="s">
        <v>18</v>
      </c>
      <c r="C70" s="145">
        <f>'Almoxarifado-Maio_2021'!L69</f>
        <v>6</v>
      </c>
      <c r="D70" s="40">
        <f t="shared" si="0"/>
        <v>23.7</v>
      </c>
      <c r="E70" s="94">
        <f>'Almoxarifado-Maio_2021'!N69</f>
        <v>142.2</v>
      </c>
      <c r="F70" s="155"/>
      <c r="G70" s="161"/>
      <c r="H70" s="40">
        <f t="shared" si="1"/>
        <v>0</v>
      </c>
      <c r="I70" s="155"/>
      <c r="J70" s="156"/>
      <c r="K70" s="58">
        <f t="shared" si="5"/>
        <v>0</v>
      </c>
      <c r="L70" s="145">
        <f t="shared" si="2"/>
        <v>6</v>
      </c>
      <c r="M70" s="40">
        <f t="shared" si="3"/>
        <v>23.7</v>
      </c>
      <c r="N70" s="40">
        <f t="shared" si="4"/>
        <v>142.2</v>
      </c>
    </row>
    <row r="71" spans="1:14" s="4" customFormat="1" ht="14.25">
      <c r="A71" s="38" t="s">
        <v>80</v>
      </c>
      <c r="B71" s="39" t="s">
        <v>18</v>
      </c>
      <c r="C71" s="145">
        <f>'Almoxarifado-Maio_2021'!L70</f>
        <v>1</v>
      </c>
      <c r="D71" s="40">
        <f t="shared" si="0"/>
        <v>34.85</v>
      </c>
      <c r="E71" s="94">
        <f>'Almoxarifado-Maio_2021'!N70</f>
        <v>34.850000000000016</v>
      </c>
      <c r="F71" s="155"/>
      <c r="G71" s="161"/>
      <c r="H71" s="40">
        <f t="shared" si="1"/>
        <v>0</v>
      </c>
      <c r="I71" s="155"/>
      <c r="J71" s="156"/>
      <c r="K71" s="58">
        <f t="shared" si="5"/>
        <v>0</v>
      </c>
      <c r="L71" s="145">
        <f t="shared" si="2"/>
        <v>1</v>
      </c>
      <c r="M71" s="40">
        <f t="shared" si="3"/>
        <v>34.85</v>
      </c>
      <c r="N71" s="40">
        <f t="shared" si="4"/>
        <v>34.850000000000016</v>
      </c>
    </row>
    <row r="72" spans="1:14" s="4" customFormat="1" ht="14.25">
      <c r="A72" s="38" t="s">
        <v>81</v>
      </c>
      <c r="B72" s="39" t="s">
        <v>72</v>
      </c>
      <c r="C72" s="145">
        <f>'Almoxarifado-Maio_2021'!L71</f>
        <v>0</v>
      </c>
      <c r="D72" s="40" t="str">
        <f t="shared" si="0"/>
        <v>-</v>
      </c>
      <c r="E72" s="94">
        <f>'Almoxarifado-Maio_2021'!N71</f>
        <v>0</v>
      </c>
      <c r="F72" s="155"/>
      <c r="G72" s="161"/>
      <c r="H72" s="40">
        <f t="shared" si="1"/>
        <v>0</v>
      </c>
      <c r="I72" s="155"/>
      <c r="J72" s="156"/>
      <c r="K72" s="58">
        <f t="shared" si="5"/>
        <v>0</v>
      </c>
      <c r="L72" s="145">
        <f t="shared" si="2"/>
        <v>0</v>
      </c>
      <c r="M72" s="40" t="str">
        <f t="shared" si="3"/>
        <v>-</v>
      </c>
      <c r="N72" s="40">
        <f t="shared" si="4"/>
        <v>0</v>
      </c>
    </row>
    <row r="73" spans="1:14" s="4" customFormat="1" ht="14.25">
      <c r="A73" s="38" t="s">
        <v>82</v>
      </c>
      <c r="B73" s="39" t="s">
        <v>18</v>
      </c>
      <c r="C73" s="145">
        <f>'Almoxarifado-Maio_2021'!L72</f>
        <v>9</v>
      </c>
      <c r="D73" s="40">
        <f t="shared" si="0"/>
        <v>6.1</v>
      </c>
      <c r="E73" s="94">
        <f>'Almoxarifado-Maio_2021'!N72</f>
        <v>54.900000000000006</v>
      </c>
      <c r="F73" s="155"/>
      <c r="G73" s="161"/>
      <c r="H73" s="40">
        <f t="shared" si="1"/>
        <v>0</v>
      </c>
      <c r="I73" s="155"/>
      <c r="J73" s="156"/>
      <c r="K73" s="58">
        <f t="shared" si="5"/>
        <v>0</v>
      </c>
      <c r="L73" s="145">
        <f t="shared" si="2"/>
        <v>9</v>
      </c>
      <c r="M73" s="40">
        <f t="shared" si="3"/>
        <v>6.1</v>
      </c>
      <c r="N73" s="40">
        <f t="shared" si="4"/>
        <v>54.900000000000006</v>
      </c>
    </row>
    <row r="74" spans="1:14" s="4" customFormat="1" ht="14.25">
      <c r="A74" s="38" t="s">
        <v>83</v>
      </c>
      <c r="B74" s="39" t="s">
        <v>18</v>
      </c>
      <c r="C74" s="145">
        <f>'Almoxarifado-Maio_2021'!L73</f>
        <v>13</v>
      </c>
      <c r="D74" s="40">
        <f t="shared" si="0"/>
        <v>6.1</v>
      </c>
      <c r="E74" s="94">
        <f>'Almoxarifado-Maio_2021'!N73</f>
        <v>79.30000000000001</v>
      </c>
      <c r="F74" s="155"/>
      <c r="G74" s="161"/>
      <c r="H74" s="40">
        <f t="shared" si="1"/>
        <v>0</v>
      </c>
      <c r="I74" s="155"/>
      <c r="J74" s="156"/>
      <c r="K74" s="58">
        <f t="shared" si="5"/>
        <v>0</v>
      </c>
      <c r="L74" s="145">
        <f t="shared" si="2"/>
        <v>13</v>
      </c>
      <c r="M74" s="40">
        <f t="shared" si="3"/>
        <v>6.1</v>
      </c>
      <c r="N74" s="40">
        <f t="shared" si="4"/>
        <v>79.30000000000001</v>
      </c>
    </row>
    <row r="75" spans="1:14" s="4" customFormat="1" ht="14.25">
      <c r="A75" s="38" t="s">
        <v>84</v>
      </c>
      <c r="B75" s="39" t="s">
        <v>18</v>
      </c>
      <c r="C75" s="145">
        <f>'Almoxarifado-Maio_2021'!L74</f>
        <v>9</v>
      </c>
      <c r="D75" s="40">
        <f t="shared" si="0"/>
        <v>2.35</v>
      </c>
      <c r="E75" s="94">
        <f>'Almoxarifado-Maio_2021'!N74</f>
        <v>21.180000000000007</v>
      </c>
      <c r="F75" s="155"/>
      <c r="G75" s="161"/>
      <c r="H75" s="40">
        <f t="shared" si="1"/>
        <v>0</v>
      </c>
      <c r="I75" s="155"/>
      <c r="J75" s="156"/>
      <c r="K75" s="58">
        <f t="shared" si="5"/>
        <v>0</v>
      </c>
      <c r="L75" s="145">
        <f t="shared" si="2"/>
        <v>9</v>
      </c>
      <c r="M75" s="40">
        <f t="shared" si="3"/>
        <v>2.35</v>
      </c>
      <c r="N75" s="40">
        <f t="shared" si="4"/>
        <v>21.180000000000007</v>
      </c>
    </row>
    <row r="76" spans="1:14" s="4" customFormat="1" ht="14.25">
      <c r="A76" s="38" t="s">
        <v>85</v>
      </c>
      <c r="B76" s="39" t="s">
        <v>18</v>
      </c>
      <c r="C76" s="145">
        <f>'Almoxarifado-Maio_2021'!L75</f>
        <v>9</v>
      </c>
      <c r="D76" s="40">
        <f aca="true" t="shared" si="6" ref="D76:D84">_xlfn.IFERROR(ROUND(E76/C76,2),"-")</f>
        <v>1.75</v>
      </c>
      <c r="E76" s="94">
        <f>'Almoxarifado-Maio_2021'!N75</f>
        <v>15.75</v>
      </c>
      <c r="F76" s="155"/>
      <c r="G76" s="161"/>
      <c r="H76" s="40">
        <f t="shared" si="1"/>
        <v>0</v>
      </c>
      <c r="I76" s="155"/>
      <c r="J76" s="156"/>
      <c r="K76" s="58">
        <f t="shared" si="5"/>
        <v>0</v>
      </c>
      <c r="L76" s="145">
        <f t="shared" si="2"/>
        <v>9</v>
      </c>
      <c r="M76" s="40">
        <f aca="true" t="shared" si="7" ref="M76:M84">_xlfn.IFERROR(ROUND(N76/L76,2),"-")</f>
        <v>1.75</v>
      </c>
      <c r="N76" s="40">
        <f t="shared" si="4"/>
        <v>15.75</v>
      </c>
    </row>
    <row r="77" spans="1:14" s="4" customFormat="1" ht="14.25">
      <c r="A77" s="38" t="s">
        <v>86</v>
      </c>
      <c r="B77" s="39" t="s">
        <v>18</v>
      </c>
      <c r="C77" s="145">
        <f>'Almoxarifado-Maio_2021'!L76</f>
        <v>17</v>
      </c>
      <c r="D77" s="40">
        <f t="shared" si="6"/>
        <v>0.73</v>
      </c>
      <c r="E77" s="94">
        <f>'Almoxarifado-Maio_2021'!N76</f>
        <v>12.409999999999998</v>
      </c>
      <c r="F77" s="155"/>
      <c r="G77" s="161"/>
      <c r="H77" s="40">
        <f t="shared" si="1"/>
        <v>0</v>
      </c>
      <c r="I77" s="155"/>
      <c r="J77" s="156"/>
      <c r="K77" s="58">
        <f t="shared" si="5"/>
        <v>0</v>
      </c>
      <c r="L77" s="145">
        <f t="shared" si="2"/>
        <v>17</v>
      </c>
      <c r="M77" s="40">
        <f t="shared" si="7"/>
        <v>0.73</v>
      </c>
      <c r="N77" s="95">
        <f t="shared" si="4"/>
        <v>12.409999999999998</v>
      </c>
    </row>
    <row r="78" spans="1:14" s="4" customFormat="1" ht="14.25">
      <c r="A78" s="38" t="s">
        <v>87</v>
      </c>
      <c r="B78" s="39" t="s">
        <v>18</v>
      </c>
      <c r="C78" s="145">
        <f>'Almoxarifado-Maio_2021'!L77</f>
        <v>2</v>
      </c>
      <c r="D78" s="40">
        <f t="shared" si="6"/>
        <v>35.5</v>
      </c>
      <c r="E78" s="94">
        <f>'Almoxarifado-Maio_2021'!N77</f>
        <v>71</v>
      </c>
      <c r="F78" s="155"/>
      <c r="G78" s="161"/>
      <c r="H78" s="40">
        <f t="shared" si="1"/>
        <v>0</v>
      </c>
      <c r="I78" s="155"/>
      <c r="J78" s="156"/>
      <c r="K78" s="58">
        <f t="shared" si="5"/>
        <v>0</v>
      </c>
      <c r="L78" s="145">
        <f t="shared" si="2"/>
        <v>2</v>
      </c>
      <c r="M78" s="40">
        <f t="shared" si="7"/>
        <v>35.5</v>
      </c>
      <c r="N78" s="40">
        <f t="shared" si="4"/>
        <v>71</v>
      </c>
    </row>
    <row r="79" spans="1:14" s="4" customFormat="1" ht="14.25">
      <c r="A79" s="38" t="s">
        <v>88</v>
      </c>
      <c r="B79" s="39" t="s">
        <v>18</v>
      </c>
      <c r="C79" s="145">
        <f>'Almoxarifado-Maio_2021'!L78</f>
        <v>0</v>
      </c>
      <c r="D79" s="40" t="str">
        <f t="shared" si="6"/>
        <v>-</v>
      </c>
      <c r="E79" s="94">
        <f>'Almoxarifado-Maio_2021'!N78</f>
        <v>0</v>
      </c>
      <c r="F79" s="155"/>
      <c r="G79" s="161"/>
      <c r="H79" s="40">
        <f t="shared" si="1"/>
        <v>0</v>
      </c>
      <c r="I79" s="155"/>
      <c r="J79" s="156"/>
      <c r="K79" s="58">
        <f t="shared" si="5"/>
        <v>0</v>
      </c>
      <c r="L79" s="145">
        <f t="shared" si="2"/>
        <v>0</v>
      </c>
      <c r="M79" s="40" t="str">
        <f t="shared" si="7"/>
        <v>-</v>
      </c>
      <c r="N79" s="40">
        <f t="shared" si="4"/>
        <v>0</v>
      </c>
    </row>
    <row r="80" spans="1:14" s="4" customFormat="1" ht="14.25">
      <c r="A80" s="38" t="s">
        <v>89</v>
      </c>
      <c r="B80" s="39" t="s">
        <v>18</v>
      </c>
      <c r="C80" s="145">
        <f>'Almoxarifado-Maio_2021'!L79</f>
        <v>8</v>
      </c>
      <c r="D80" s="40">
        <f t="shared" si="6"/>
        <v>10.9</v>
      </c>
      <c r="E80" s="94">
        <f>'Almoxarifado-Maio_2021'!N79</f>
        <v>87.19999999999999</v>
      </c>
      <c r="F80" s="155"/>
      <c r="G80" s="161"/>
      <c r="H80" s="40">
        <f t="shared" si="1"/>
        <v>0</v>
      </c>
      <c r="I80" s="155"/>
      <c r="J80" s="156"/>
      <c r="K80" s="58">
        <f t="shared" si="5"/>
        <v>0</v>
      </c>
      <c r="L80" s="145">
        <f t="shared" si="2"/>
        <v>8</v>
      </c>
      <c r="M80" s="40">
        <f t="shared" si="7"/>
        <v>10.9</v>
      </c>
      <c r="N80" s="40">
        <f t="shared" si="4"/>
        <v>87.19999999999999</v>
      </c>
    </row>
    <row r="81" spans="1:14" s="4" customFormat="1" ht="14.25">
      <c r="A81" s="38" t="s">
        <v>90</v>
      </c>
      <c r="B81" s="39" t="s">
        <v>18</v>
      </c>
      <c r="C81" s="145">
        <f>'Almoxarifado-Maio_2021'!L80</f>
        <v>0</v>
      </c>
      <c r="D81" s="40" t="str">
        <f t="shared" si="6"/>
        <v>-</v>
      </c>
      <c r="E81" s="94">
        <f>'Almoxarifado-Maio_2021'!N80</f>
        <v>0</v>
      </c>
      <c r="F81" s="155"/>
      <c r="G81" s="161"/>
      <c r="H81" s="40">
        <f t="shared" si="1"/>
        <v>0</v>
      </c>
      <c r="I81" s="155"/>
      <c r="J81" s="156"/>
      <c r="K81" s="58">
        <f t="shared" si="5"/>
        <v>0</v>
      </c>
      <c r="L81" s="145">
        <f t="shared" si="2"/>
        <v>0</v>
      </c>
      <c r="M81" s="40" t="str">
        <f t="shared" si="7"/>
        <v>-</v>
      </c>
      <c r="N81" s="40">
        <f t="shared" si="4"/>
        <v>0</v>
      </c>
    </row>
    <row r="82" spans="1:14" s="4" customFormat="1" ht="28.5">
      <c r="A82" s="38" t="s">
        <v>91</v>
      </c>
      <c r="B82" s="39" t="s">
        <v>18</v>
      </c>
      <c r="C82" s="145">
        <f>'Almoxarifado-Maio_2021'!L81</f>
        <v>1</v>
      </c>
      <c r="D82" s="40">
        <f t="shared" si="6"/>
        <v>31.5</v>
      </c>
      <c r="E82" s="94">
        <f>'Almoxarifado-Maio_2021'!N81</f>
        <v>31.5</v>
      </c>
      <c r="F82" s="155"/>
      <c r="G82" s="161"/>
      <c r="H82" s="40">
        <f t="shared" si="1"/>
        <v>0</v>
      </c>
      <c r="I82" s="155"/>
      <c r="J82" s="156"/>
      <c r="K82" s="58">
        <f t="shared" si="5"/>
        <v>0</v>
      </c>
      <c r="L82" s="145">
        <f t="shared" si="2"/>
        <v>1</v>
      </c>
      <c r="M82" s="40">
        <f t="shared" si="7"/>
        <v>31.5</v>
      </c>
      <c r="N82" s="40">
        <f t="shared" si="4"/>
        <v>31.5</v>
      </c>
    </row>
    <row r="83" spans="1:14" s="4" customFormat="1" ht="28.5">
      <c r="A83" s="38" t="s">
        <v>92</v>
      </c>
      <c r="B83" s="39" t="s">
        <v>18</v>
      </c>
      <c r="C83" s="145">
        <f>'Almoxarifado-Maio_2021'!L82</f>
        <v>0</v>
      </c>
      <c r="D83" s="40" t="str">
        <f t="shared" si="6"/>
        <v>-</v>
      </c>
      <c r="E83" s="94">
        <f>'Almoxarifado-Maio_2021'!N82</f>
        <v>0</v>
      </c>
      <c r="F83" s="155"/>
      <c r="G83" s="161"/>
      <c r="H83" s="40">
        <f t="shared" si="1"/>
        <v>0</v>
      </c>
      <c r="I83" s="155"/>
      <c r="J83" s="156"/>
      <c r="K83" s="58">
        <f t="shared" si="5"/>
        <v>0</v>
      </c>
      <c r="L83" s="145">
        <f t="shared" si="2"/>
        <v>0</v>
      </c>
      <c r="M83" s="40" t="str">
        <f t="shared" si="7"/>
        <v>-</v>
      </c>
      <c r="N83" s="40">
        <f t="shared" si="4"/>
        <v>0</v>
      </c>
    </row>
    <row r="84" spans="1:14" s="4" customFormat="1" ht="14.25">
      <c r="A84" s="43" t="s">
        <v>93</v>
      </c>
      <c r="B84" s="39" t="s">
        <v>72</v>
      </c>
      <c r="C84" s="145">
        <f>'Almoxarifado-Maio_2021'!L83</f>
        <v>0</v>
      </c>
      <c r="D84" s="40" t="str">
        <f t="shared" si="6"/>
        <v>-</v>
      </c>
      <c r="E84" s="94">
        <f>'Almoxarifado-Maio_2021'!N83</f>
        <v>0</v>
      </c>
      <c r="F84" s="155"/>
      <c r="G84" s="161"/>
      <c r="H84" s="45">
        <f t="shared" si="1"/>
        <v>0</v>
      </c>
      <c r="I84" s="155"/>
      <c r="J84" s="156"/>
      <c r="K84" s="60">
        <f t="shared" si="5"/>
        <v>0</v>
      </c>
      <c r="L84" s="145">
        <f t="shared" si="2"/>
        <v>0</v>
      </c>
      <c r="M84" s="40" t="str">
        <f t="shared" si="7"/>
        <v>-</v>
      </c>
      <c r="N84" s="45">
        <f t="shared" si="4"/>
        <v>0</v>
      </c>
    </row>
    <row r="85" spans="1:14" s="4" customFormat="1" ht="15">
      <c r="A85" s="177" t="s">
        <v>94</v>
      </c>
      <c r="B85" s="65"/>
      <c r="C85" s="66"/>
      <c r="D85" s="65"/>
      <c r="E85" s="64">
        <f>SUM(E12:E84)</f>
        <v>3256.7799999999984</v>
      </c>
      <c r="F85" s="66"/>
      <c r="G85" s="66"/>
      <c r="H85" s="64">
        <f>SUM(H12:H84)</f>
        <v>0</v>
      </c>
      <c r="I85" s="66"/>
      <c r="J85" s="66"/>
      <c r="K85" s="178">
        <f>SUM(K12:K84)</f>
        <v>7.65</v>
      </c>
      <c r="L85" s="179" t="s">
        <v>195</v>
      </c>
      <c r="M85" s="109">
        <v>10114</v>
      </c>
      <c r="N85" s="64">
        <f>SUM(N12:N84)</f>
        <v>3249.1299999999987</v>
      </c>
    </row>
    <row r="86" spans="2:14" s="4" customFormat="1" ht="15">
      <c r="B86" s="65"/>
      <c r="C86" s="66"/>
      <c r="D86" s="65"/>
      <c r="E86" s="66"/>
      <c r="F86" s="68"/>
      <c r="G86" s="69"/>
      <c r="H86" s="70"/>
      <c r="I86" s="68"/>
      <c r="J86" s="98"/>
      <c r="K86" s="99"/>
      <c r="L86" s="98"/>
      <c r="M86" s="98"/>
      <c r="N86" s="69"/>
    </row>
    <row r="87" spans="1:14" s="4" customFormat="1" ht="15.75">
      <c r="A87" s="166"/>
      <c r="B87" s="65"/>
      <c r="C87" s="66"/>
      <c r="D87" s="65"/>
      <c r="E87" s="66"/>
      <c r="F87" s="68"/>
      <c r="G87" s="69"/>
      <c r="H87" s="70"/>
      <c r="I87" s="68"/>
      <c r="J87" s="98"/>
      <c r="K87" s="99"/>
      <c r="L87" s="98"/>
      <c r="M87" s="98"/>
      <c r="N87" s="69"/>
    </row>
    <row r="88" spans="2:14" s="4" customFormat="1" ht="15.75">
      <c r="B88" s="65"/>
      <c r="C88" s="72" t="s">
        <v>5</v>
      </c>
      <c r="D88" s="72"/>
      <c r="E88" s="72"/>
      <c r="F88" s="72" t="s">
        <v>6</v>
      </c>
      <c r="G88" s="72"/>
      <c r="H88" s="72"/>
      <c r="I88" s="72" t="s">
        <v>7</v>
      </c>
      <c r="J88" s="72"/>
      <c r="K88" s="72"/>
      <c r="L88" s="72" t="s">
        <v>8</v>
      </c>
      <c r="M88" s="72"/>
      <c r="N88" s="72"/>
    </row>
    <row r="89" spans="1:14" s="4" customFormat="1" ht="60">
      <c r="A89" s="159" t="s">
        <v>9</v>
      </c>
      <c r="B89" s="25" t="s">
        <v>10</v>
      </c>
      <c r="C89" s="26" t="s">
        <v>11</v>
      </c>
      <c r="D89" s="27" t="s">
        <v>12</v>
      </c>
      <c r="E89" s="28" t="s">
        <v>13</v>
      </c>
      <c r="F89" s="26" t="s">
        <v>11</v>
      </c>
      <c r="G89" s="27" t="s">
        <v>12</v>
      </c>
      <c r="H89" s="28" t="s">
        <v>13</v>
      </c>
      <c r="I89" s="26" t="s">
        <v>11</v>
      </c>
      <c r="J89" s="27" t="s">
        <v>12</v>
      </c>
      <c r="K89" s="28" t="s">
        <v>13</v>
      </c>
      <c r="L89" s="26" t="s">
        <v>11</v>
      </c>
      <c r="M89" s="27" t="s">
        <v>12</v>
      </c>
      <c r="N89" s="28" t="s">
        <v>13</v>
      </c>
    </row>
    <row r="90" spans="1:14" s="4" customFormat="1" ht="15" customHeight="1">
      <c r="A90" s="167" t="s">
        <v>183</v>
      </c>
      <c r="B90" s="167"/>
      <c r="C90" s="167"/>
      <c r="D90" s="167"/>
      <c r="E90" s="167"/>
      <c r="F90" s="167"/>
      <c r="G90" s="167"/>
      <c r="H90" s="167"/>
      <c r="I90" s="167"/>
      <c r="J90" s="167"/>
      <c r="K90" s="170">
        <v>5753</v>
      </c>
      <c r="L90" s="171" t="s">
        <v>15</v>
      </c>
      <c r="M90" s="171"/>
      <c r="N90" s="170">
        <v>346</v>
      </c>
    </row>
    <row r="91" spans="1:14" s="4" customFormat="1" ht="14.25">
      <c r="A91" s="38" t="s">
        <v>96</v>
      </c>
      <c r="B91" s="39" t="s">
        <v>72</v>
      </c>
      <c r="C91" s="145">
        <f>'Almoxarifado-Maio_2021'!L90</f>
        <v>17</v>
      </c>
      <c r="D91" s="40">
        <f>_xlfn.IFERROR(ROUND(E91/C91,2),"-")</f>
        <v>8.02</v>
      </c>
      <c r="E91" s="94">
        <f>'Almoxarifado-Maio_2021'!N90</f>
        <v>136.36567084078703</v>
      </c>
      <c r="F91" s="155"/>
      <c r="G91" s="161"/>
      <c r="H91" s="40">
        <f>F91*G91</f>
        <v>0</v>
      </c>
      <c r="I91" s="155">
        <v>2</v>
      </c>
      <c r="J91" s="156">
        <f>D91</f>
        <v>8.02</v>
      </c>
      <c r="K91" s="58">
        <f>I91*J91</f>
        <v>16.04</v>
      </c>
      <c r="L91" s="145">
        <f>C91+F91-I91</f>
        <v>15</v>
      </c>
      <c r="M91" s="40">
        <f>_xlfn.IFERROR(ROUND(N91/L91,2),"-")</f>
        <v>8.02</v>
      </c>
      <c r="N91" s="40">
        <f>E91+H91-K91</f>
        <v>120.32567084078704</v>
      </c>
    </row>
    <row r="92" spans="1:14" s="4" customFormat="1" ht="14.25">
      <c r="A92" s="38" t="s">
        <v>97</v>
      </c>
      <c r="B92" s="39" t="s">
        <v>72</v>
      </c>
      <c r="C92" s="145">
        <f>'Almoxarifado-Maio_2021'!L91</f>
        <v>0</v>
      </c>
      <c r="D92" s="40" t="str">
        <f>_xlfn.IFERROR(ROUND(E92/C92,2),"-")</f>
        <v>-</v>
      </c>
      <c r="E92" s="94">
        <f>'Almoxarifado-Maio_2021'!N91</f>
        <v>0</v>
      </c>
      <c r="F92" s="155"/>
      <c r="G92" s="161"/>
      <c r="H92" s="40">
        <f>F92*G92</f>
        <v>0</v>
      </c>
      <c r="I92" s="155"/>
      <c r="J92" s="156"/>
      <c r="K92" s="58">
        <f>I92*J92</f>
        <v>0</v>
      </c>
      <c r="L92" s="145">
        <f>C92+F92-I92</f>
        <v>0</v>
      </c>
      <c r="M92" s="40" t="str">
        <f>_xlfn.IFERROR(ROUND(N92/L92,2),"-")</f>
        <v>-</v>
      </c>
      <c r="N92" s="40">
        <f>E92+H92-K92</f>
        <v>0</v>
      </c>
    </row>
    <row r="93" spans="1:14" s="4" customFormat="1" ht="14.25">
      <c r="A93" s="43" t="s">
        <v>97</v>
      </c>
      <c r="B93" s="39" t="s">
        <v>72</v>
      </c>
      <c r="C93" s="145">
        <f>'Almoxarifado-Maio_2021'!L92</f>
        <v>114</v>
      </c>
      <c r="D93" s="40">
        <f>_xlfn.IFERROR(ROUND(E93/C93,2),"-")</f>
        <v>4.48</v>
      </c>
      <c r="E93" s="94">
        <f>'Almoxarifado-Maio_2021'!N92</f>
        <v>510.72</v>
      </c>
      <c r="F93" s="155"/>
      <c r="G93" s="161"/>
      <c r="H93" s="45">
        <f>F93*G93</f>
        <v>0</v>
      </c>
      <c r="I93" s="155">
        <v>51</v>
      </c>
      <c r="J93" s="156">
        <f>D93</f>
        <v>4.48</v>
      </c>
      <c r="K93" s="60">
        <f>I93*J93</f>
        <v>228.48000000000002</v>
      </c>
      <c r="L93" s="145">
        <f>C93+F93-I93</f>
        <v>63</v>
      </c>
      <c r="M93" s="40">
        <f>_xlfn.IFERROR(ROUND(N93/L93,2),"-")</f>
        <v>4.48</v>
      </c>
      <c r="N93" s="105">
        <f>E93+H93-K93</f>
        <v>282.24</v>
      </c>
    </row>
    <row r="94" spans="1:14" s="4" customFormat="1" ht="15">
      <c r="A94" s="177" t="s">
        <v>184</v>
      </c>
      <c r="B94" s="65"/>
      <c r="C94" s="66"/>
      <c r="D94" s="65"/>
      <c r="E94" s="64">
        <f>SUM(E91:E93)</f>
        <v>647.0856708407871</v>
      </c>
      <c r="F94" s="66"/>
      <c r="G94" s="66"/>
      <c r="H94" s="64">
        <f>SUM(H91:H93)</f>
        <v>0</v>
      </c>
      <c r="I94" s="66"/>
      <c r="J94" s="66"/>
      <c r="K94" s="178">
        <f>SUM(K91:K93)</f>
        <v>244.52</v>
      </c>
      <c r="L94" s="179" t="s">
        <v>195</v>
      </c>
      <c r="M94" s="109">
        <v>10115</v>
      </c>
      <c r="N94" s="64">
        <f>SUM(N91:N93)</f>
        <v>402.56567084078705</v>
      </c>
    </row>
    <row r="95" spans="2:14" s="4" customFormat="1" ht="15">
      <c r="B95" s="1"/>
      <c r="C95" s="68"/>
      <c r="D95" s="76"/>
      <c r="E95" s="68"/>
      <c r="F95" s="68"/>
      <c r="G95" s="69"/>
      <c r="H95" s="70"/>
      <c r="I95" s="68"/>
      <c r="J95" s="69"/>
      <c r="K95" s="69"/>
      <c r="L95" s="66"/>
      <c r="M95" s="69"/>
      <c r="N95" s="69"/>
    </row>
    <row r="96" spans="1:14" s="4" customFormat="1" ht="15">
      <c r="A96" s="166"/>
      <c r="B96" s="1"/>
      <c r="C96" s="68"/>
      <c r="D96" s="76"/>
      <c r="E96" s="68"/>
      <c r="F96" s="68"/>
      <c r="G96" s="69"/>
      <c r="H96" s="70"/>
      <c r="I96" s="68"/>
      <c r="J96" s="69"/>
      <c r="K96" s="69"/>
      <c r="L96" s="66"/>
      <c r="M96" s="69"/>
      <c r="N96" s="69"/>
    </row>
    <row r="97" spans="1:14" s="4" customFormat="1" ht="15.75">
      <c r="A97" s="168" t="s">
        <v>185</v>
      </c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</row>
    <row r="98" spans="2:14" s="4" customFormat="1" ht="15.75">
      <c r="B98" s="1"/>
      <c r="C98" s="68"/>
      <c r="D98" s="76"/>
      <c r="E98" s="68"/>
      <c r="F98" s="68"/>
      <c r="G98" s="69"/>
      <c r="H98" s="70"/>
      <c r="I98" s="68"/>
      <c r="J98" s="69"/>
      <c r="K98" s="69"/>
      <c r="L98" s="66"/>
      <c r="M98" s="69"/>
      <c r="N98" s="69"/>
    </row>
    <row r="99" spans="2:14" s="4" customFormat="1" ht="15.75">
      <c r="B99" s="1"/>
      <c r="C99" s="72" t="s">
        <v>5</v>
      </c>
      <c r="D99" s="72"/>
      <c r="E99" s="72"/>
      <c r="F99" s="72" t="s">
        <v>6</v>
      </c>
      <c r="G99" s="72"/>
      <c r="H99" s="72"/>
      <c r="I99" s="72" t="s">
        <v>7</v>
      </c>
      <c r="J99" s="72"/>
      <c r="K99" s="72"/>
      <c r="L99" s="72" t="s">
        <v>8</v>
      </c>
      <c r="M99" s="72"/>
      <c r="N99" s="72"/>
    </row>
    <row r="100" spans="1:14" s="4" customFormat="1" ht="60">
      <c r="A100" s="159" t="s">
        <v>9</v>
      </c>
      <c r="B100" s="25" t="s">
        <v>10</v>
      </c>
      <c r="C100" s="26" t="s">
        <v>11</v>
      </c>
      <c r="D100" s="27" t="s">
        <v>12</v>
      </c>
      <c r="E100" s="28" t="s">
        <v>13</v>
      </c>
      <c r="F100" s="26" t="s">
        <v>11</v>
      </c>
      <c r="G100" s="27" t="s">
        <v>12</v>
      </c>
      <c r="H100" s="28" t="s">
        <v>13</v>
      </c>
      <c r="I100" s="26" t="s">
        <v>11</v>
      </c>
      <c r="J100" s="27" t="s">
        <v>12</v>
      </c>
      <c r="K100" s="28" t="s">
        <v>13</v>
      </c>
      <c r="L100" s="26" t="s">
        <v>11</v>
      </c>
      <c r="M100" s="27" t="s">
        <v>12</v>
      </c>
      <c r="N100" s="28" t="s">
        <v>13</v>
      </c>
    </row>
    <row r="101" spans="1:14" s="4" customFormat="1" ht="15" customHeight="1">
      <c r="A101" s="167" t="s">
        <v>100</v>
      </c>
      <c r="B101" s="167"/>
      <c r="C101" s="167"/>
      <c r="D101" s="167"/>
      <c r="E101" s="167"/>
      <c r="F101" s="167"/>
      <c r="G101" s="167"/>
      <c r="H101" s="167"/>
      <c r="I101" s="167"/>
      <c r="J101" s="167"/>
      <c r="K101" s="170">
        <v>5766</v>
      </c>
      <c r="L101" s="171" t="s">
        <v>15</v>
      </c>
      <c r="M101" s="171"/>
      <c r="N101" s="170">
        <v>343</v>
      </c>
    </row>
    <row r="102" spans="1:14" s="4" customFormat="1" ht="14.25">
      <c r="A102" s="38" t="s">
        <v>101</v>
      </c>
      <c r="B102" s="39" t="s">
        <v>72</v>
      </c>
      <c r="C102" s="145">
        <f>'Almoxarifado-Maio_2021'!L101</f>
        <v>18</v>
      </c>
      <c r="D102" s="40">
        <f aca="true" t="shared" si="8" ref="D102:D107">_xlfn.IFERROR(ROUND(E102/C102,2),"-")</f>
        <v>2.17</v>
      </c>
      <c r="E102" s="94">
        <f>'Almoxarifado-Maio_2021'!N101</f>
        <v>39.059999999999995</v>
      </c>
      <c r="F102" s="155"/>
      <c r="G102" s="161"/>
      <c r="H102" s="40">
        <f aca="true" t="shared" si="9" ref="H102:H107">F102*G102</f>
        <v>0</v>
      </c>
      <c r="I102" s="155">
        <v>12</v>
      </c>
      <c r="J102" s="156">
        <f>D102</f>
        <v>2.17</v>
      </c>
      <c r="K102" s="58">
        <f aca="true" t="shared" si="10" ref="K102:K107">I102*J102</f>
        <v>26.04</v>
      </c>
      <c r="L102" s="145">
        <f aca="true" t="shared" si="11" ref="L102:L107">C102+F102-I102</f>
        <v>6</v>
      </c>
      <c r="M102" s="40">
        <f aca="true" t="shared" si="12" ref="M102:M107">_xlfn.IFERROR(ROUND(N102/L102,2),"-")</f>
        <v>2.17</v>
      </c>
      <c r="N102" s="40">
        <f aca="true" t="shared" si="13" ref="N102:N107">E102+H102-K102</f>
        <v>13.019999999999996</v>
      </c>
    </row>
    <row r="103" spans="1:14" s="4" customFormat="1" ht="14.25">
      <c r="A103" s="38" t="s">
        <v>103</v>
      </c>
      <c r="B103" s="39" t="s">
        <v>72</v>
      </c>
      <c r="C103" s="145">
        <f>'Almoxarifado-Maio_2021'!L102</f>
        <v>72</v>
      </c>
      <c r="D103" s="40">
        <f t="shared" si="8"/>
        <v>3.48</v>
      </c>
      <c r="E103" s="94">
        <f>'Almoxarifado-Maio_2021'!N102</f>
        <v>250.56</v>
      </c>
      <c r="F103" s="155"/>
      <c r="G103" s="161"/>
      <c r="H103" s="40">
        <f t="shared" si="9"/>
        <v>0</v>
      </c>
      <c r="I103" s="155"/>
      <c r="J103" s="156"/>
      <c r="K103" s="58">
        <f t="shared" si="10"/>
        <v>0</v>
      </c>
      <c r="L103" s="145">
        <f t="shared" si="11"/>
        <v>72</v>
      </c>
      <c r="M103" s="40">
        <f t="shared" si="12"/>
        <v>3.48</v>
      </c>
      <c r="N103" s="40">
        <f t="shared" si="13"/>
        <v>250.56</v>
      </c>
    </row>
    <row r="104" spans="1:14" s="4" customFormat="1" ht="14.25">
      <c r="A104" s="38" t="s">
        <v>104</v>
      </c>
      <c r="B104" s="39" t="s">
        <v>72</v>
      </c>
      <c r="C104" s="145">
        <f>'Almoxarifado-Maio_2021'!L103</f>
        <v>7</v>
      </c>
      <c r="D104" s="40">
        <f t="shared" si="8"/>
        <v>0.96</v>
      </c>
      <c r="E104" s="94">
        <f>'Almoxarifado-Maio_2021'!N103</f>
        <v>6.719999999999995</v>
      </c>
      <c r="F104" s="155"/>
      <c r="G104" s="161"/>
      <c r="H104" s="40">
        <f t="shared" si="9"/>
        <v>0</v>
      </c>
      <c r="I104" s="155">
        <v>7</v>
      </c>
      <c r="J104" s="156">
        <f>D104</f>
        <v>0.96</v>
      </c>
      <c r="K104" s="58">
        <f t="shared" si="10"/>
        <v>6.72</v>
      </c>
      <c r="L104" s="145">
        <f t="shared" si="11"/>
        <v>0</v>
      </c>
      <c r="M104" s="40" t="str">
        <f t="shared" si="12"/>
        <v>-</v>
      </c>
      <c r="N104" s="40">
        <f t="shared" si="13"/>
        <v>0</v>
      </c>
    </row>
    <row r="105" spans="1:14" s="4" customFormat="1" ht="28.5">
      <c r="A105" s="38" t="s">
        <v>105</v>
      </c>
      <c r="B105" s="39" t="s">
        <v>18</v>
      </c>
      <c r="C105" s="145">
        <f>'Almoxarifado-Maio_2021'!L104</f>
        <v>4</v>
      </c>
      <c r="D105" s="40">
        <f t="shared" si="8"/>
        <v>16.95</v>
      </c>
      <c r="E105" s="94">
        <f>'Almoxarifado-Maio_2021'!N104</f>
        <v>67.8</v>
      </c>
      <c r="F105" s="155"/>
      <c r="G105" s="161"/>
      <c r="H105" s="40">
        <f t="shared" si="9"/>
        <v>0</v>
      </c>
      <c r="I105" s="155"/>
      <c r="J105" s="156"/>
      <c r="K105" s="58">
        <f t="shared" si="10"/>
        <v>0</v>
      </c>
      <c r="L105" s="145">
        <f t="shared" si="11"/>
        <v>4</v>
      </c>
      <c r="M105" s="40">
        <f t="shared" si="12"/>
        <v>16.95</v>
      </c>
      <c r="N105" s="40">
        <f t="shared" si="13"/>
        <v>67.8</v>
      </c>
    </row>
    <row r="106" spans="1:14" s="4" customFormat="1" ht="28.5">
      <c r="A106" s="38" t="s">
        <v>106</v>
      </c>
      <c r="B106" s="39" t="s">
        <v>18</v>
      </c>
      <c r="C106" s="145">
        <f>'Almoxarifado-Maio_2021'!L105</f>
        <v>1</v>
      </c>
      <c r="D106" s="40">
        <f t="shared" si="8"/>
        <v>40.99</v>
      </c>
      <c r="E106" s="94">
        <f>'Almoxarifado-Maio_2021'!N105</f>
        <v>40.99</v>
      </c>
      <c r="F106" s="155"/>
      <c r="G106" s="161"/>
      <c r="H106" s="40">
        <f t="shared" si="9"/>
        <v>0</v>
      </c>
      <c r="I106" s="155"/>
      <c r="J106" s="156"/>
      <c r="K106" s="58">
        <f t="shared" si="10"/>
        <v>0</v>
      </c>
      <c r="L106" s="145">
        <f t="shared" si="11"/>
        <v>1</v>
      </c>
      <c r="M106" s="40">
        <f t="shared" si="12"/>
        <v>40.99</v>
      </c>
      <c r="N106" s="40">
        <f t="shared" si="13"/>
        <v>40.99</v>
      </c>
    </row>
    <row r="107" spans="1:14" s="4" customFormat="1" ht="28.5">
      <c r="A107" s="43" t="s">
        <v>107</v>
      </c>
      <c r="B107" s="39" t="s">
        <v>18</v>
      </c>
      <c r="C107" s="145">
        <f>'Almoxarifado-Maio_2021'!L106</f>
        <v>1</v>
      </c>
      <c r="D107" s="40">
        <f t="shared" si="8"/>
        <v>101.87</v>
      </c>
      <c r="E107" s="94">
        <f>'Almoxarifado-Maio_2021'!N106</f>
        <v>101.87</v>
      </c>
      <c r="F107" s="155"/>
      <c r="G107" s="161"/>
      <c r="H107" s="45">
        <f t="shared" si="9"/>
        <v>0</v>
      </c>
      <c r="I107" s="155"/>
      <c r="J107" s="156"/>
      <c r="K107" s="60">
        <f t="shared" si="10"/>
        <v>0</v>
      </c>
      <c r="L107" s="145">
        <f t="shared" si="11"/>
        <v>1</v>
      </c>
      <c r="M107" s="40">
        <f t="shared" si="12"/>
        <v>101.87</v>
      </c>
      <c r="N107" s="45">
        <f t="shared" si="13"/>
        <v>101.87</v>
      </c>
    </row>
    <row r="108" spans="1:14" s="4" customFormat="1" ht="15.75">
      <c r="A108" s="177" t="s">
        <v>108</v>
      </c>
      <c r="B108" s="65"/>
      <c r="C108" s="66"/>
      <c r="D108" s="65"/>
      <c r="E108" s="64">
        <f>SUM(E102:E107)</f>
        <v>507</v>
      </c>
      <c r="F108" s="66"/>
      <c r="G108" s="66"/>
      <c r="H108" s="64">
        <f>SUM(H102:H107)</f>
        <v>0</v>
      </c>
      <c r="I108" s="66"/>
      <c r="J108" s="66"/>
      <c r="K108" s="178">
        <f>SUM(K102:K107)</f>
        <v>32.76</v>
      </c>
      <c r="L108" s="179" t="s">
        <v>195</v>
      </c>
      <c r="M108" s="109">
        <v>10116</v>
      </c>
      <c r="N108" s="64">
        <f>SUM(N102:N107)</f>
        <v>474.24</v>
      </c>
    </row>
    <row r="109" spans="1:14" s="4" customFormat="1" ht="1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</row>
    <row r="110" spans="1:14" s="4" customFormat="1" ht="15.7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</row>
    <row r="111" spans="1:14" s="4" customFormat="1" ht="15">
      <c r="A111" s="86"/>
      <c r="B111" s="86"/>
      <c r="C111" s="72" t="s">
        <v>5</v>
      </c>
      <c r="D111" s="72"/>
      <c r="E111" s="72"/>
      <c r="F111" s="72" t="s">
        <v>6</v>
      </c>
      <c r="G111" s="72"/>
      <c r="H111" s="72"/>
      <c r="I111" s="72" t="s">
        <v>7</v>
      </c>
      <c r="J111" s="72"/>
      <c r="K111" s="72"/>
      <c r="L111" s="72" t="s">
        <v>8</v>
      </c>
      <c r="M111" s="72"/>
      <c r="N111" s="72"/>
    </row>
    <row r="112" spans="1:14" s="4" customFormat="1" ht="60">
      <c r="A112" s="159" t="s">
        <v>9</v>
      </c>
      <c r="B112" s="25" t="s">
        <v>10</v>
      </c>
      <c r="C112" s="26" t="s">
        <v>11</v>
      </c>
      <c r="D112" s="27" t="s">
        <v>12</v>
      </c>
      <c r="E112" s="28" t="s">
        <v>13</v>
      </c>
      <c r="F112" s="26" t="s">
        <v>11</v>
      </c>
      <c r="G112" s="27" t="s">
        <v>12</v>
      </c>
      <c r="H112" s="28" t="s">
        <v>13</v>
      </c>
      <c r="I112" s="26" t="s">
        <v>11</v>
      </c>
      <c r="J112" s="27" t="s">
        <v>12</v>
      </c>
      <c r="K112" s="28" t="s">
        <v>13</v>
      </c>
      <c r="L112" s="26" t="s">
        <v>11</v>
      </c>
      <c r="M112" s="27" t="s">
        <v>12</v>
      </c>
      <c r="N112" s="28" t="s">
        <v>13</v>
      </c>
    </row>
    <row r="113" spans="1:14" s="4" customFormat="1" ht="15" customHeight="1">
      <c r="A113" s="167" t="s">
        <v>109</v>
      </c>
      <c r="B113" s="167"/>
      <c r="C113" s="167"/>
      <c r="D113" s="167"/>
      <c r="E113" s="167"/>
      <c r="F113" s="167"/>
      <c r="G113" s="167"/>
      <c r="H113" s="167"/>
      <c r="I113" s="167"/>
      <c r="J113" s="167"/>
      <c r="K113" s="170">
        <v>5756</v>
      </c>
      <c r="L113" s="171" t="s">
        <v>15</v>
      </c>
      <c r="M113" s="171"/>
      <c r="N113" s="170">
        <v>343</v>
      </c>
    </row>
    <row r="114" spans="1:14" s="4" customFormat="1" ht="28.5">
      <c r="A114" s="38" t="s">
        <v>110</v>
      </c>
      <c r="B114" s="39" t="s">
        <v>18</v>
      </c>
      <c r="C114" s="145">
        <f>'Almoxarifado-Maio_2021'!L113</f>
        <v>0</v>
      </c>
      <c r="D114" s="40" t="str">
        <f aca="true" t="shared" si="14" ref="D114:D121">_xlfn.IFERROR(ROUND(E114/C114,2),"-")</f>
        <v>-</v>
      </c>
      <c r="E114" s="94">
        <f>'Almoxarifado-Maio_2021'!N113</f>
        <v>0</v>
      </c>
      <c r="F114" s="155"/>
      <c r="G114" s="161"/>
      <c r="H114" s="40">
        <f aca="true" t="shared" si="15" ref="H114:H121">F114*G114</f>
        <v>0</v>
      </c>
      <c r="I114" s="155"/>
      <c r="J114" s="156"/>
      <c r="K114" s="58">
        <f aca="true" t="shared" si="16" ref="K114:K121">I114*J114</f>
        <v>0</v>
      </c>
      <c r="L114" s="145">
        <f aca="true" t="shared" si="17" ref="L114:L121">C114+F114-I114</f>
        <v>0</v>
      </c>
      <c r="M114" s="40" t="str">
        <f aca="true" t="shared" si="18" ref="M114:M121">_xlfn.IFERROR(ROUND(N114/L114,2),"-")</f>
        <v>-</v>
      </c>
      <c r="N114" s="40">
        <f aca="true" t="shared" si="19" ref="N114:N121">E114+H114-K114</f>
        <v>0</v>
      </c>
    </row>
    <row r="115" spans="1:14" s="4" customFormat="1" ht="14.25">
      <c r="A115" s="38" t="s">
        <v>111</v>
      </c>
      <c r="B115" s="39" t="s">
        <v>72</v>
      </c>
      <c r="C115" s="145">
        <f>'Almoxarifado-Maio_2021'!L114</f>
        <v>4</v>
      </c>
      <c r="D115" s="40">
        <f t="shared" si="14"/>
        <v>21.4</v>
      </c>
      <c r="E115" s="94">
        <f>'Almoxarifado-Maio_2021'!N114</f>
        <v>85.6</v>
      </c>
      <c r="F115" s="155"/>
      <c r="G115" s="161"/>
      <c r="H115" s="40">
        <f t="shared" si="15"/>
        <v>0</v>
      </c>
      <c r="I115" s="155">
        <v>3</v>
      </c>
      <c r="J115" s="156">
        <f>D115</f>
        <v>21.4</v>
      </c>
      <c r="K115" s="58">
        <f t="shared" si="16"/>
        <v>64.19999999999999</v>
      </c>
      <c r="L115" s="145">
        <f t="shared" si="17"/>
        <v>1</v>
      </c>
      <c r="M115" s="40">
        <f t="shared" si="18"/>
        <v>21.4</v>
      </c>
      <c r="N115" s="40">
        <f t="shared" si="19"/>
        <v>21.400000000000006</v>
      </c>
    </row>
    <row r="116" spans="1:14" s="4" customFormat="1" ht="14.25">
      <c r="A116" s="169" t="s">
        <v>163</v>
      </c>
      <c r="B116" s="39" t="s">
        <v>72</v>
      </c>
      <c r="C116" s="145">
        <f>'Almoxarifado-Maio_2021'!L115</f>
        <v>12</v>
      </c>
      <c r="D116" s="40">
        <f t="shared" si="14"/>
        <v>3.2</v>
      </c>
      <c r="E116" s="94">
        <f>'Almoxarifado-Maio_2021'!N115</f>
        <v>38.39999999999999</v>
      </c>
      <c r="F116" s="155"/>
      <c r="G116" s="161"/>
      <c r="H116" s="40">
        <f t="shared" si="15"/>
        <v>0</v>
      </c>
      <c r="I116" s="155"/>
      <c r="J116" s="156"/>
      <c r="K116" s="58">
        <f t="shared" si="16"/>
        <v>0</v>
      </c>
      <c r="L116" s="145">
        <f t="shared" si="17"/>
        <v>12</v>
      </c>
      <c r="M116" s="40">
        <f t="shared" si="18"/>
        <v>3.2</v>
      </c>
      <c r="N116" s="40">
        <f t="shared" si="19"/>
        <v>38.39999999999999</v>
      </c>
    </row>
    <row r="117" spans="1:14" s="4" customFormat="1" ht="14.25">
      <c r="A117" s="38" t="s">
        <v>112</v>
      </c>
      <c r="B117" s="39" t="s">
        <v>72</v>
      </c>
      <c r="C117" s="145">
        <f>'Almoxarifado-Maio_2021'!L116</f>
        <v>0</v>
      </c>
      <c r="D117" s="40" t="str">
        <f t="shared" si="14"/>
        <v>-</v>
      </c>
      <c r="E117" s="94">
        <f>'Almoxarifado-Maio_2021'!N116</f>
        <v>0</v>
      </c>
      <c r="F117" s="155"/>
      <c r="G117" s="161"/>
      <c r="H117" s="40">
        <f t="shared" si="15"/>
        <v>0</v>
      </c>
      <c r="I117" s="155"/>
      <c r="J117" s="156"/>
      <c r="K117" s="58">
        <f t="shared" si="16"/>
        <v>0</v>
      </c>
      <c r="L117" s="145">
        <f t="shared" si="17"/>
        <v>0</v>
      </c>
      <c r="M117" s="40" t="str">
        <f t="shared" si="18"/>
        <v>-</v>
      </c>
      <c r="N117" s="40">
        <f t="shared" si="19"/>
        <v>0</v>
      </c>
    </row>
    <row r="118" spans="1:14" s="4" customFormat="1" ht="14.25">
      <c r="A118" s="38" t="s">
        <v>113</v>
      </c>
      <c r="B118" s="39" t="s">
        <v>72</v>
      </c>
      <c r="C118" s="145">
        <f>'Almoxarifado-Maio_2021'!L117</f>
        <v>0</v>
      </c>
      <c r="D118" s="40" t="str">
        <f t="shared" si="14"/>
        <v>-</v>
      </c>
      <c r="E118" s="94">
        <f>'Almoxarifado-Maio_2021'!N117</f>
        <v>0</v>
      </c>
      <c r="F118" s="155"/>
      <c r="G118" s="161"/>
      <c r="H118" s="40">
        <f t="shared" si="15"/>
        <v>0</v>
      </c>
      <c r="I118" s="155"/>
      <c r="J118" s="156"/>
      <c r="K118" s="58">
        <f t="shared" si="16"/>
        <v>0</v>
      </c>
      <c r="L118" s="145">
        <f t="shared" si="17"/>
        <v>0</v>
      </c>
      <c r="M118" s="40" t="str">
        <f t="shared" si="18"/>
        <v>-</v>
      </c>
      <c r="N118" s="40">
        <f t="shared" si="19"/>
        <v>0</v>
      </c>
    </row>
    <row r="119" spans="1:14" s="4" customFormat="1" ht="14.25">
      <c r="A119" s="38" t="s">
        <v>114</v>
      </c>
      <c r="B119" s="39" t="s">
        <v>115</v>
      </c>
      <c r="C119" s="145">
        <f>'Almoxarifado-Maio_2021'!L118</f>
        <v>1</v>
      </c>
      <c r="D119" s="40">
        <f t="shared" si="14"/>
        <v>12.55</v>
      </c>
      <c r="E119" s="94">
        <f>'Almoxarifado-Maio_2021'!N118</f>
        <v>12.55</v>
      </c>
      <c r="F119" s="155"/>
      <c r="G119" s="161"/>
      <c r="H119" s="40">
        <f t="shared" si="15"/>
        <v>0</v>
      </c>
      <c r="I119" s="155"/>
      <c r="J119" s="156"/>
      <c r="K119" s="58">
        <f t="shared" si="16"/>
        <v>0</v>
      </c>
      <c r="L119" s="145">
        <f t="shared" si="17"/>
        <v>1</v>
      </c>
      <c r="M119" s="40">
        <f t="shared" si="18"/>
        <v>12.55</v>
      </c>
      <c r="N119" s="40">
        <f t="shared" si="19"/>
        <v>12.55</v>
      </c>
    </row>
    <row r="120" spans="1:14" s="4" customFormat="1" ht="14.25">
      <c r="A120" s="38" t="s">
        <v>116</v>
      </c>
      <c r="B120" s="39" t="s">
        <v>115</v>
      </c>
      <c r="C120" s="145">
        <f>'Almoxarifado-Maio_2021'!L119</f>
        <v>0</v>
      </c>
      <c r="D120" s="40" t="str">
        <f t="shared" si="14"/>
        <v>-</v>
      </c>
      <c r="E120" s="94">
        <f>'Almoxarifado-Maio_2021'!N119</f>
        <v>0</v>
      </c>
      <c r="F120" s="155"/>
      <c r="G120" s="161"/>
      <c r="H120" s="40">
        <f t="shared" si="15"/>
        <v>0</v>
      </c>
      <c r="I120" s="155"/>
      <c r="J120" s="156"/>
      <c r="K120" s="58">
        <f t="shared" si="16"/>
        <v>0</v>
      </c>
      <c r="L120" s="145">
        <f t="shared" si="17"/>
        <v>0</v>
      </c>
      <c r="M120" s="40" t="str">
        <f t="shared" si="18"/>
        <v>-</v>
      </c>
      <c r="N120" s="40">
        <f t="shared" si="19"/>
        <v>0</v>
      </c>
    </row>
    <row r="121" spans="1:14" s="4" customFormat="1" ht="15">
      <c r="A121" s="43" t="s">
        <v>117</v>
      </c>
      <c r="B121" s="39" t="s">
        <v>72</v>
      </c>
      <c r="C121" s="145">
        <f>'Almoxarifado-Maio_2021'!L120</f>
        <v>3</v>
      </c>
      <c r="D121" s="40">
        <f t="shared" si="14"/>
        <v>28.9</v>
      </c>
      <c r="E121" s="94">
        <f>'Almoxarifado-Maio_2021'!N120</f>
        <v>86.7</v>
      </c>
      <c r="F121" s="155"/>
      <c r="G121" s="161"/>
      <c r="H121" s="45">
        <f t="shared" si="15"/>
        <v>0</v>
      </c>
      <c r="I121" s="155"/>
      <c r="J121" s="156"/>
      <c r="K121" s="60">
        <f t="shared" si="16"/>
        <v>0</v>
      </c>
      <c r="L121" s="145">
        <f t="shared" si="17"/>
        <v>3</v>
      </c>
      <c r="M121" s="40">
        <f t="shared" si="18"/>
        <v>28.9</v>
      </c>
      <c r="N121" s="45">
        <f t="shared" si="19"/>
        <v>86.7</v>
      </c>
    </row>
    <row r="122" spans="1:14" s="4" customFormat="1" ht="15.75">
      <c r="A122" s="177" t="s">
        <v>118</v>
      </c>
      <c r="B122" s="65"/>
      <c r="C122" s="66"/>
      <c r="D122" s="65"/>
      <c r="E122" s="64">
        <f>SUM(E114:E121)</f>
        <v>223.25</v>
      </c>
      <c r="F122" s="66"/>
      <c r="G122" s="66"/>
      <c r="H122" s="64">
        <f>SUM(H114:H121)</f>
        <v>0</v>
      </c>
      <c r="I122" s="66"/>
      <c r="J122" s="66"/>
      <c r="K122" s="178">
        <f>SUM(K114:K121)</f>
        <v>64.19999999999999</v>
      </c>
      <c r="L122" s="179" t="s">
        <v>195</v>
      </c>
      <c r="M122" s="109">
        <v>10117</v>
      </c>
      <c r="N122" s="64">
        <f>SUM(N114:N121)</f>
        <v>159.05</v>
      </c>
    </row>
    <row r="123" spans="1:14" s="4" customFormat="1" ht="1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</row>
    <row r="124" spans="1:14" s="4" customFormat="1" ht="15.7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</row>
    <row r="125" spans="1:14" s="4" customFormat="1" ht="15">
      <c r="A125" s="86"/>
      <c r="B125" s="86"/>
      <c r="C125" s="88" t="s">
        <v>5</v>
      </c>
      <c r="D125" s="88"/>
      <c r="E125" s="88"/>
      <c r="F125" s="89" t="s">
        <v>6</v>
      </c>
      <c r="G125" s="89"/>
      <c r="H125" s="89"/>
      <c r="I125" s="89" t="s">
        <v>7</v>
      </c>
      <c r="J125" s="89"/>
      <c r="K125" s="89"/>
      <c r="L125" s="111" t="s">
        <v>8</v>
      </c>
      <c r="M125" s="111"/>
      <c r="N125" s="111"/>
    </row>
    <row r="126" spans="1:14" s="4" customFormat="1" ht="60">
      <c r="A126" s="159" t="s">
        <v>9</v>
      </c>
      <c r="B126" s="90" t="s">
        <v>10</v>
      </c>
      <c r="C126" s="91" t="s">
        <v>11</v>
      </c>
      <c r="D126" s="27" t="s">
        <v>12</v>
      </c>
      <c r="E126" s="27" t="s">
        <v>13</v>
      </c>
      <c r="F126" s="91" t="s">
        <v>11</v>
      </c>
      <c r="G126" s="27" t="s">
        <v>12</v>
      </c>
      <c r="H126" s="27" t="s">
        <v>13</v>
      </c>
      <c r="I126" s="91" t="s">
        <v>11</v>
      </c>
      <c r="J126" s="27" t="s">
        <v>12</v>
      </c>
      <c r="K126" s="27" t="s">
        <v>13</v>
      </c>
      <c r="L126" s="91" t="s">
        <v>11</v>
      </c>
      <c r="M126" s="27" t="s">
        <v>12</v>
      </c>
      <c r="N126" s="28" t="s">
        <v>13</v>
      </c>
    </row>
    <row r="127" spans="1:14" s="4" customFormat="1" ht="15" customHeight="1">
      <c r="A127" s="167" t="s">
        <v>172</v>
      </c>
      <c r="B127" s="167"/>
      <c r="C127" s="167"/>
      <c r="D127" s="167"/>
      <c r="E127" s="167"/>
      <c r="F127" s="167"/>
      <c r="G127" s="167"/>
      <c r="H127" s="167"/>
      <c r="I127" s="167"/>
      <c r="J127" s="167"/>
      <c r="K127" s="170">
        <v>5759</v>
      </c>
      <c r="L127" s="171" t="s">
        <v>15</v>
      </c>
      <c r="M127" s="171"/>
      <c r="N127" s="170">
        <v>343</v>
      </c>
    </row>
    <row r="128" spans="1:14" s="4" customFormat="1" ht="14.25">
      <c r="A128" s="87" t="s">
        <v>168</v>
      </c>
      <c r="B128" s="113" t="s">
        <v>18</v>
      </c>
      <c r="C128" s="145">
        <f>'Almoxarifado-Maio_2021'!L127</f>
        <v>0</v>
      </c>
      <c r="D128" s="40" t="str">
        <f aca="true" t="shared" si="20" ref="D128:D140">_xlfn.IFERROR(ROUND(E128/C128,2),"-")</f>
        <v>-</v>
      </c>
      <c r="E128" s="94">
        <f>'Almoxarifado-Maio_2021'!N127</f>
        <v>0</v>
      </c>
      <c r="F128" s="155"/>
      <c r="G128" s="161"/>
      <c r="H128" s="40">
        <f aca="true" t="shared" si="21" ref="H128:H140">F128*G128</f>
        <v>0</v>
      </c>
      <c r="I128" s="173"/>
      <c r="J128" s="173"/>
      <c r="K128" s="58">
        <f aca="true" t="shared" si="22" ref="K128:K140">I128*J128</f>
        <v>0</v>
      </c>
      <c r="L128" s="145">
        <f aca="true" t="shared" si="23" ref="L128:L140">C128+F128-I128</f>
        <v>0</v>
      </c>
      <c r="M128" s="40" t="str">
        <f aca="true" t="shared" si="24" ref="M128:M140">_xlfn.IFERROR(ROUND(N128/L128,2),"-")</f>
        <v>-</v>
      </c>
      <c r="N128" s="40">
        <f aca="true" t="shared" si="25" ref="N128:N140">E128+H128-K128</f>
        <v>0</v>
      </c>
    </row>
    <row r="129" spans="1:14" s="4" customFormat="1" ht="14.25">
      <c r="A129" s="87" t="s">
        <v>191</v>
      </c>
      <c r="B129" s="113" t="s">
        <v>18</v>
      </c>
      <c r="C129" s="145">
        <f>'Almoxarifado-Maio_2021'!L128</f>
        <v>4</v>
      </c>
      <c r="D129" s="40">
        <f t="shared" si="20"/>
        <v>11.99</v>
      </c>
      <c r="E129" s="94">
        <f>'Almoxarifado-Maio_2021'!N128</f>
        <v>47.96</v>
      </c>
      <c r="F129" s="155"/>
      <c r="G129" s="161"/>
      <c r="H129" s="40">
        <f t="shared" si="21"/>
        <v>0</v>
      </c>
      <c r="I129" s="173"/>
      <c r="J129" s="173"/>
      <c r="K129" s="58">
        <f t="shared" si="22"/>
        <v>0</v>
      </c>
      <c r="L129" s="145">
        <f t="shared" si="23"/>
        <v>4</v>
      </c>
      <c r="M129" s="40">
        <f t="shared" si="24"/>
        <v>11.99</v>
      </c>
      <c r="N129" s="40">
        <f t="shared" si="25"/>
        <v>47.96</v>
      </c>
    </row>
    <row r="130" spans="1:14" s="4" customFormat="1" ht="14.25">
      <c r="A130" s="87" t="s">
        <v>192</v>
      </c>
      <c r="B130" s="113" t="s">
        <v>18</v>
      </c>
      <c r="C130" s="145">
        <f>'Almoxarifado-Maio_2021'!L129</f>
        <v>26</v>
      </c>
      <c r="D130" s="40">
        <f t="shared" si="20"/>
        <v>11.99</v>
      </c>
      <c r="E130" s="94">
        <f>'Almoxarifado-Maio_2021'!N129</f>
        <v>311.74</v>
      </c>
      <c r="F130" s="155"/>
      <c r="G130" s="161"/>
      <c r="H130" s="40">
        <f t="shared" si="21"/>
        <v>0</v>
      </c>
      <c r="I130" s="173"/>
      <c r="J130" s="173"/>
      <c r="K130" s="58">
        <f t="shared" si="22"/>
        <v>0</v>
      </c>
      <c r="L130" s="145">
        <f t="shared" si="23"/>
        <v>26</v>
      </c>
      <c r="M130" s="40">
        <f t="shared" si="24"/>
        <v>11.99</v>
      </c>
      <c r="N130" s="40">
        <f t="shared" si="25"/>
        <v>311.74</v>
      </c>
    </row>
    <row r="131" spans="1:14" s="4" customFormat="1" ht="14.25">
      <c r="A131" s="38" t="s">
        <v>120</v>
      </c>
      <c r="B131" s="39" t="s">
        <v>121</v>
      </c>
      <c r="C131" s="145">
        <f>'Almoxarifado-Maio_2021'!L130</f>
        <v>0</v>
      </c>
      <c r="D131" s="40" t="str">
        <f t="shared" si="20"/>
        <v>-</v>
      </c>
      <c r="E131" s="94">
        <f>'Almoxarifado-Maio_2021'!N130</f>
        <v>0</v>
      </c>
      <c r="F131" s="155"/>
      <c r="G131" s="161"/>
      <c r="H131" s="40">
        <f t="shared" si="21"/>
        <v>0</v>
      </c>
      <c r="I131" s="155"/>
      <c r="J131" s="156"/>
      <c r="K131" s="58">
        <f t="shared" si="22"/>
        <v>0</v>
      </c>
      <c r="L131" s="145">
        <f t="shared" si="23"/>
        <v>0</v>
      </c>
      <c r="M131" s="40" t="str">
        <f t="shared" si="24"/>
        <v>-</v>
      </c>
      <c r="N131" s="40">
        <f t="shared" si="25"/>
        <v>0</v>
      </c>
    </row>
    <row r="132" spans="1:14" s="4" customFormat="1" ht="28.5">
      <c r="A132" s="38" t="s">
        <v>122</v>
      </c>
      <c r="B132" s="39" t="s">
        <v>18</v>
      </c>
      <c r="C132" s="145">
        <f>'Almoxarifado-Maio_2021'!L131</f>
        <v>0</v>
      </c>
      <c r="D132" s="40" t="str">
        <f t="shared" si="20"/>
        <v>-</v>
      </c>
      <c r="E132" s="94">
        <f>'Almoxarifado-Maio_2021'!N131</f>
        <v>0</v>
      </c>
      <c r="F132" s="155"/>
      <c r="G132" s="161"/>
      <c r="H132" s="40">
        <f t="shared" si="21"/>
        <v>0</v>
      </c>
      <c r="I132" s="155"/>
      <c r="J132" s="156"/>
      <c r="K132" s="58">
        <f t="shared" si="22"/>
        <v>0</v>
      </c>
      <c r="L132" s="145">
        <f t="shared" si="23"/>
        <v>0</v>
      </c>
      <c r="M132" s="40" t="str">
        <f t="shared" si="24"/>
        <v>-</v>
      </c>
      <c r="N132" s="40">
        <f t="shared" si="25"/>
        <v>0</v>
      </c>
    </row>
    <row r="133" spans="1:14" s="4" customFormat="1" ht="28.5">
      <c r="A133" s="38" t="s">
        <v>123</v>
      </c>
      <c r="B133" s="39" t="s">
        <v>18</v>
      </c>
      <c r="C133" s="145">
        <f>'Almoxarifado-Maio_2021'!L132</f>
        <v>0</v>
      </c>
      <c r="D133" s="40" t="str">
        <f t="shared" si="20"/>
        <v>-</v>
      </c>
      <c r="E133" s="94">
        <f>'Almoxarifado-Maio_2021'!N132</f>
        <v>0</v>
      </c>
      <c r="F133" s="155"/>
      <c r="G133" s="161"/>
      <c r="H133" s="40">
        <f t="shared" si="21"/>
        <v>0</v>
      </c>
      <c r="I133" s="155"/>
      <c r="J133" s="156"/>
      <c r="K133" s="58">
        <f t="shared" si="22"/>
        <v>0</v>
      </c>
      <c r="L133" s="145">
        <f t="shared" si="23"/>
        <v>0</v>
      </c>
      <c r="M133" s="40" t="str">
        <f t="shared" si="24"/>
        <v>-</v>
      </c>
      <c r="N133" s="40">
        <f t="shared" si="25"/>
        <v>0</v>
      </c>
    </row>
    <row r="134" spans="1:14" s="4" customFormat="1" ht="14.25">
      <c r="A134" s="38" t="s">
        <v>124</v>
      </c>
      <c r="B134" s="39" t="s">
        <v>18</v>
      </c>
      <c r="C134" s="145">
        <f>'Almoxarifado-Maio_2021'!L133</f>
        <v>4</v>
      </c>
      <c r="D134" s="40">
        <f t="shared" si="20"/>
        <v>2.95</v>
      </c>
      <c r="E134" s="94">
        <f>'Almoxarifado-Maio_2021'!N133</f>
        <v>11.799999999999997</v>
      </c>
      <c r="F134" s="155"/>
      <c r="G134" s="161"/>
      <c r="H134" s="40">
        <f t="shared" si="21"/>
        <v>0</v>
      </c>
      <c r="I134" s="155"/>
      <c r="J134" s="156"/>
      <c r="K134" s="58">
        <f t="shared" si="22"/>
        <v>0</v>
      </c>
      <c r="L134" s="145">
        <f t="shared" si="23"/>
        <v>4</v>
      </c>
      <c r="M134" s="40">
        <f t="shared" si="24"/>
        <v>2.95</v>
      </c>
      <c r="N134" s="40">
        <f t="shared" si="25"/>
        <v>11.799999999999997</v>
      </c>
    </row>
    <row r="135" spans="1:14" s="4" customFormat="1" ht="14.25">
      <c r="A135" s="38" t="s">
        <v>125</v>
      </c>
      <c r="B135" s="39" t="s">
        <v>18</v>
      </c>
      <c r="C135" s="145">
        <f>'Almoxarifado-Maio_2021'!L134</f>
        <v>13</v>
      </c>
      <c r="D135" s="40">
        <f t="shared" si="20"/>
        <v>1.75</v>
      </c>
      <c r="E135" s="94">
        <f>'Almoxarifado-Maio_2021'!N134</f>
        <v>22.75</v>
      </c>
      <c r="F135" s="155"/>
      <c r="G135" s="161"/>
      <c r="H135" s="40">
        <f t="shared" si="21"/>
        <v>0</v>
      </c>
      <c r="I135" s="155"/>
      <c r="J135" s="156"/>
      <c r="K135" s="58">
        <f t="shared" si="22"/>
        <v>0</v>
      </c>
      <c r="L135" s="145">
        <f t="shared" si="23"/>
        <v>13</v>
      </c>
      <c r="M135" s="40">
        <f t="shared" si="24"/>
        <v>1.75</v>
      </c>
      <c r="N135" s="40">
        <f t="shared" si="25"/>
        <v>22.75</v>
      </c>
    </row>
    <row r="136" spans="1:14" s="4" customFormat="1" ht="14.25">
      <c r="A136" s="38" t="s">
        <v>126</v>
      </c>
      <c r="B136" s="39" t="s">
        <v>18</v>
      </c>
      <c r="C136" s="145">
        <f>'Almoxarifado-Maio_2021'!L135</f>
        <v>1</v>
      </c>
      <c r="D136" s="40">
        <f t="shared" si="20"/>
        <v>24.5</v>
      </c>
      <c r="E136" s="94">
        <f>'Almoxarifado-Maio_2021'!N135</f>
        <v>24.5</v>
      </c>
      <c r="F136" s="155"/>
      <c r="G136" s="161"/>
      <c r="H136" s="40">
        <f t="shared" si="21"/>
        <v>0</v>
      </c>
      <c r="I136" s="155"/>
      <c r="J136" s="156"/>
      <c r="K136" s="58">
        <f t="shared" si="22"/>
        <v>0</v>
      </c>
      <c r="L136" s="145">
        <f t="shared" si="23"/>
        <v>1</v>
      </c>
      <c r="M136" s="40">
        <f t="shared" si="24"/>
        <v>24.5</v>
      </c>
      <c r="N136" s="40">
        <f t="shared" si="25"/>
        <v>24.5</v>
      </c>
    </row>
    <row r="137" spans="1:14" s="4" customFormat="1" ht="14.25">
      <c r="A137" s="38" t="s">
        <v>127</v>
      </c>
      <c r="B137" s="39" t="s">
        <v>18</v>
      </c>
      <c r="C137" s="145">
        <f>'Almoxarifado-Maio_2021'!L136</f>
        <v>1</v>
      </c>
      <c r="D137" s="40">
        <f t="shared" si="20"/>
        <v>22.99</v>
      </c>
      <c r="E137" s="94">
        <f>'Almoxarifado-Maio_2021'!N136</f>
        <v>22.99</v>
      </c>
      <c r="F137" s="155"/>
      <c r="G137" s="161"/>
      <c r="H137" s="40">
        <f t="shared" si="21"/>
        <v>0</v>
      </c>
      <c r="I137" s="155"/>
      <c r="J137" s="156"/>
      <c r="K137" s="58">
        <f t="shared" si="22"/>
        <v>0</v>
      </c>
      <c r="L137" s="145">
        <f t="shared" si="23"/>
        <v>1</v>
      </c>
      <c r="M137" s="40">
        <f t="shared" si="24"/>
        <v>22.99</v>
      </c>
      <c r="N137" s="40">
        <f t="shared" si="25"/>
        <v>22.99</v>
      </c>
    </row>
    <row r="138" spans="1:14" s="4" customFormat="1" ht="14.25">
      <c r="A138" s="38" t="s">
        <v>128</v>
      </c>
      <c r="B138" s="39" t="s">
        <v>72</v>
      </c>
      <c r="C138" s="145">
        <f>'Almoxarifado-Maio_2021'!L137</f>
        <v>14</v>
      </c>
      <c r="D138" s="40">
        <f t="shared" si="20"/>
        <v>2.85</v>
      </c>
      <c r="E138" s="94">
        <f>'Almoxarifado-Maio_2021'!N137</f>
        <v>39.9</v>
      </c>
      <c r="F138" s="155"/>
      <c r="G138" s="161"/>
      <c r="H138" s="40">
        <f t="shared" si="21"/>
        <v>0</v>
      </c>
      <c r="I138" s="155"/>
      <c r="J138" s="156"/>
      <c r="K138" s="58">
        <f t="shared" si="22"/>
        <v>0</v>
      </c>
      <c r="L138" s="145">
        <f t="shared" si="23"/>
        <v>14</v>
      </c>
      <c r="M138" s="40">
        <f t="shared" si="24"/>
        <v>2.85</v>
      </c>
      <c r="N138" s="40">
        <f t="shared" si="25"/>
        <v>39.9</v>
      </c>
    </row>
    <row r="139" spans="1:14" s="4" customFormat="1" ht="14.25">
      <c r="A139" s="38" t="s">
        <v>129</v>
      </c>
      <c r="B139" s="39" t="s">
        <v>18</v>
      </c>
      <c r="C139" s="145">
        <f>'Almoxarifado-Maio_2021'!L138</f>
        <v>0</v>
      </c>
      <c r="D139" s="40" t="str">
        <f t="shared" si="20"/>
        <v>-</v>
      </c>
      <c r="E139" s="94">
        <f>'Almoxarifado-Maio_2021'!N138</f>
        <v>0</v>
      </c>
      <c r="F139" s="155"/>
      <c r="G139" s="161"/>
      <c r="H139" s="40">
        <f t="shared" si="21"/>
        <v>0</v>
      </c>
      <c r="I139" s="155"/>
      <c r="J139" s="156"/>
      <c r="K139" s="58">
        <f t="shared" si="22"/>
        <v>0</v>
      </c>
      <c r="L139" s="145">
        <f t="shared" si="23"/>
        <v>0</v>
      </c>
      <c r="M139" s="40" t="str">
        <f t="shared" si="24"/>
        <v>-</v>
      </c>
      <c r="N139" s="40">
        <f t="shared" si="25"/>
        <v>0</v>
      </c>
    </row>
    <row r="140" spans="1:14" s="4" customFormat="1" ht="15">
      <c r="A140" s="43" t="s">
        <v>130</v>
      </c>
      <c r="B140" s="39" t="s">
        <v>72</v>
      </c>
      <c r="C140" s="145">
        <f>'Almoxarifado-Maio_2021'!L139</f>
        <v>8</v>
      </c>
      <c r="D140" s="40">
        <f t="shared" si="20"/>
        <v>2.2</v>
      </c>
      <c r="E140" s="94">
        <f>'Almoxarifado-Maio_2021'!N139</f>
        <v>17.6</v>
      </c>
      <c r="F140" s="155"/>
      <c r="G140" s="161"/>
      <c r="H140" s="45">
        <f t="shared" si="21"/>
        <v>0</v>
      </c>
      <c r="I140" s="155"/>
      <c r="J140" s="156"/>
      <c r="K140" s="60">
        <f t="shared" si="22"/>
        <v>0</v>
      </c>
      <c r="L140" s="145">
        <f t="shared" si="23"/>
        <v>8</v>
      </c>
      <c r="M140" s="40">
        <f t="shared" si="24"/>
        <v>2.2</v>
      </c>
      <c r="N140" s="45">
        <f t="shared" si="25"/>
        <v>17.6</v>
      </c>
    </row>
    <row r="141" spans="1:14" s="4" customFormat="1" ht="15.75">
      <c r="A141" s="177" t="s">
        <v>131</v>
      </c>
      <c r="B141" s="65"/>
      <c r="C141" s="86"/>
      <c r="D141" s="65"/>
      <c r="E141" s="64">
        <f>SUM(E128:E140)</f>
        <v>499.24</v>
      </c>
      <c r="F141" s="66"/>
      <c r="G141" s="66"/>
      <c r="H141" s="180">
        <f>SUM(H128:H140)</f>
        <v>0</v>
      </c>
      <c r="I141" s="66"/>
      <c r="J141" s="66"/>
      <c r="K141" s="180">
        <f>SUM(K128:K140)</f>
        <v>0</v>
      </c>
      <c r="L141" s="66"/>
      <c r="M141" s="66"/>
      <c r="N141" s="64">
        <f>SUM(N128:N140)</f>
        <v>499.24</v>
      </c>
    </row>
    <row r="142" spans="1:14" s="4" customFormat="1" ht="15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</row>
    <row r="143" spans="1:14" s="4" customFormat="1" ht="15.75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</row>
    <row r="144" spans="1:14" s="4" customFormat="1" ht="15">
      <c r="A144" s="86"/>
      <c r="B144" s="86"/>
      <c r="C144" s="72" t="s">
        <v>5</v>
      </c>
      <c r="D144" s="72"/>
      <c r="E144" s="72"/>
      <c r="F144" s="72" t="s">
        <v>6</v>
      </c>
      <c r="G144" s="72"/>
      <c r="H144" s="72"/>
      <c r="I144" s="72" t="s">
        <v>7</v>
      </c>
      <c r="J144" s="72"/>
      <c r="K144" s="72"/>
      <c r="L144" s="72" t="s">
        <v>8</v>
      </c>
      <c r="M144" s="72"/>
      <c r="N144" s="72"/>
    </row>
    <row r="145" spans="1:14" s="4" customFormat="1" ht="60">
      <c r="A145" s="159" t="s">
        <v>9</v>
      </c>
      <c r="B145" s="25" t="s">
        <v>10</v>
      </c>
      <c r="C145" s="26" t="s">
        <v>11</v>
      </c>
      <c r="D145" s="27" t="s">
        <v>12</v>
      </c>
      <c r="E145" s="28" t="s">
        <v>13</v>
      </c>
      <c r="F145" s="26" t="s">
        <v>11</v>
      </c>
      <c r="G145" s="27" t="s">
        <v>12</v>
      </c>
      <c r="H145" s="28" t="s">
        <v>13</v>
      </c>
      <c r="I145" s="26" t="s">
        <v>11</v>
      </c>
      <c r="J145" s="27" t="s">
        <v>12</v>
      </c>
      <c r="K145" s="28" t="s">
        <v>13</v>
      </c>
      <c r="L145" s="26" t="s">
        <v>11</v>
      </c>
      <c r="M145" s="27" t="s">
        <v>12</v>
      </c>
      <c r="N145" s="28" t="s">
        <v>13</v>
      </c>
    </row>
    <row r="146" spans="1:14" s="4" customFormat="1" ht="15" customHeight="1">
      <c r="A146" s="167" t="s">
        <v>132</v>
      </c>
      <c r="B146" s="167"/>
      <c r="C146" s="167"/>
      <c r="D146" s="167"/>
      <c r="E146" s="167"/>
      <c r="F146" s="167"/>
      <c r="G146" s="167"/>
      <c r="H146" s="167"/>
      <c r="I146" s="167"/>
      <c r="J146" s="167"/>
      <c r="K146" s="170">
        <v>5755</v>
      </c>
      <c r="L146" s="171" t="s">
        <v>15</v>
      </c>
      <c r="M146" s="171"/>
      <c r="N146" s="170">
        <v>343</v>
      </c>
    </row>
    <row r="147" spans="1:14" s="4" customFormat="1" ht="28.5">
      <c r="A147" s="38" t="s">
        <v>169</v>
      </c>
      <c r="B147" s="39" t="s">
        <v>18</v>
      </c>
      <c r="C147" s="145">
        <f>'Almoxarifado-Maio_2021'!L146</f>
        <v>0</v>
      </c>
      <c r="D147" s="40" t="str">
        <f>_xlfn.IFERROR(ROUND(E147/C147,2),"-")</f>
        <v>-</v>
      </c>
      <c r="E147" s="94">
        <f>'Almoxarifado-Maio_2021'!N146</f>
        <v>0</v>
      </c>
      <c r="F147" s="155"/>
      <c r="G147" s="161"/>
      <c r="H147" s="40">
        <f>F147*G147</f>
        <v>0</v>
      </c>
      <c r="I147" s="155"/>
      <c r="J147" s="156"/>
      <c r="K147" s="58">
        <f>I147*J147</f>
        <v>0</v>
      </c>
      <c r="L147" s="145">
        <f>C147+F147-I147</f>
        <v>0</v>
      </c>
      <c r="M147" s="40" t="str">
        <f>_xlfn.IFERROR(ROUND(N147/L147,2),"-")</f>
        <v>-</v>
      </c>
      <c r="N147" s="40">
        <f>E147+H147-K147</f>
        <v>0</v>
      </c>
    </row>
    <row r="148" spans="1:14" s="4" customFormat="1" ht="28.5">
      <c r="A148" s="38" t="s">
        <v>134</v>
      </c>
      <c r="B148" s="39" t="s">
        <v>18</v>
      </c>
      <c r="C148" s="145">
        <f>'Almoxarifado-Maio_2021'!L147</f>
        <v>0</v>
      </c>
      <c r="D148" s="40" t="str">
        <f>_xlfn.IFERROR(ROUND(E148/C148,2),"-")</f>
        <v>-</v>
      </c>
      <c r="E148" s="94">
        <f>'Almoxarifado-Maio_2021'!N147</f>
        <v>0</v>
      </c>
      <c r="F148" s="155"/>
      <c r="G148" s="161"/>
      <c r="H148" s="40">
        <f>F148*G148</f>
        <v>0</v>
      </c>
      <c r="I148" s="155"/>
      <c r="J148" s="156"/>
      <c r="K148" s="58">
        <f>I148*J148</f>
        <v>0</v>
      </c>
      <c r="L148" s="145">
        <f>C148+F148-I148</f>
        <v>0</v>
      </c>
      <c r="M148" s="40" t="str">
        <f>_xlfn.IFERROR(ROUND(N148/L148,2),"-")</f>
        <v>-</v>
      </c>
      <c r="N148" s="40">
        <f>E148+H148-K148</f>
        <v>0</v>
      </c>
    </row>
    <row r="149" spans="1:14" s="4" customFormat="1" ht="28.5">
      <c r="A149" s="43" t="s">
        <v>135</v>
      </c>
      <c r="B149" s="39" t="s">
        <v>18</v>
      </c>
      <c r="C149" s="145">
        <f>'Almoxarifado-Maio_2021'!L148</f>
        <v>0</v>
      </c>
      <c r="D149" s="40" t="str">
        <f>_xlfn.IFERROR(ROUND(E149/C149,2),"-")</f>
        <v>-</v>
      </c>
      <c r="E149" s="94">
        <f>'Almoxarifado-Maio_2021'!N148</f>
        <v>0</v>
      </c>
      <c r="F149" s="155"/>
      <c r="G149" s="161"/>
      <c r="H149" s="45">
        <f>F149*G149</f>
        <v>0</v>
      </c>
      <c r="I149" s="155"/>
      <c r="J149" s="156"/>
      <c r="K149" s="60">
        <f>I149*J149</f>
        <v>0</v>
      </c>
      <c r="L149" s="145">
        <f>C149+F149-I149</f>
        <v>0</v>
      </c>
      <c r="M149" s="40" t="str">
        <f>_xlfn.IFERROR(ROUND(N149/L149,2),"-")</f>
        <v>-</v>
      </c>
      <c r="N149" s="45">
        <f>E149+H149-K149</f>
        <v>0</v>
      </c>
    </row>
    <row r="150" spans="1:14" s="4" customFormat="1" ht="15">
      <c r="A150" s="177" t="s">
        <v>136</v>
      </c>
      <c r="B150" s="65"/>
      <c r="C150" s="86"/>
      <c r="D150" s="65"/>
      <c r="E150" s="64">
        <f>SUM(E147:E149)</f>
        <v>0</v>
      </c>
      <c r="F150" s="66"/>
      <c r="G150" s="66"/>
      <c r="H150" s="64">
        <f>SUM(H147:H149)</f>
        <v>0</v>
      </c>
      <c r="I150" s="66"/>
      <c r="J150" s="66"/>
      <c r="K150" s="64">
        <f>SUM(K147:K149)</f>
        <v>0</v>
      </c>
      <c r="L150" s="66"/>
      <c r="M150" s="66"/>
      <c r="N150" s="64">
        <f>SUM(N147:N149)</f>
        <v>0</v>
      </c>
    </row>
    <row r="151" spans="1:14" s="4" customFormat="1" ht="15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</row>
    <row r="152" spans="1:14" s="4" customFormat="1" ht="15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</row>
    <row r="153" spans="1:14" s="4" customFormat="1" ht="15">
      <c r="A153" s="86"/>
      <c r="B153" s="86"/>
      <c r="C153" s="72" t="s">
        <v>5</v>
      </c>
      <c r="D153" s="72"/>
      <c r="E153" s="72"/>
      <c r="F153" s="72" t="s">
        <v>6</v>
      </c>
      <c r="G153" s="72"/>
      <c r="H153" s="72"/>
      <c r="I153" s="72" t="s">
        <v>7</v>
      </c>
      <c r="J153" s="72"/>
      <c r="K153" s="72"/>
      <c r="L153" s="72" t="s">
        <v>8</v>
      </c>
      <c r="M153" s="72"/>
      <c r="N153" s="72"/>
    </row>
    <row r="154" spans="1:14" s="4" customFormat="1" ht="60">
      <c r="A154" s="159" t="s">
        <v>9</v>
      </c>
      <c r="B154" s="25" t="s">
        <v>10</v>
      </c>
      <c r="C154" s="26" t="s">
        <v>11</v>
      </c>
      <c r="D154" s="27" t="s">
        <v>12</v>
      </c>
      <c r="E154" s="28" t="s">
        <v>13</v>
      </c>
      <c r="F154" s="26" t="s">
        <v>11</v>
      </c>
      <c r="G154" s="27" t="s">
        <v>12</v>
      </c>
      <c r="H154" s="28" t="s">
        <v>13</v>
      </c>
      <c r="I154" s="26" t="s">
        <v>11</v>
      </c>
      <c r="J154" s="27" t="s">
        <v>12</v>
      </c>
      <c r="K154" s="28" t="s">
        <v>13</v>
      </c>
      <c r="L154" s="26" t="s">
        <v>11</v>
      </c>
      <c r="M154" s="27" t="s">
        <v>12</v>
      </c>
      <c r="N154" s="28" t="s">
        <v>13</v>
      </c>
    </row>
    <row r="155" spans="1:14" s="4" customFormat="1" ht="15" customHeight="1">
      <c r="A155" s="167" t="s">
        <v>137</v>
      </c>
      <c r="B155" s="167"/>
      <c r="C155" s="167"/>
      <c r="D155" s="167"/>
      <c r="E155" s="167"/>
      <c r="F155" s="167"/>
      <c r="G155" s="167"/>
      <c r="H155" s="167"/>
      <c r="I155" s="167"/>
      <c r="J155" s="167"/>
      <c r="K155" s="170">
        <v>5766</v>
      </c>
      <c r="L155" s="171" t="s">
        <v>15</v>
      </c>
      <c r="M155" s="171"/>
      <c r="N155" s="170">
        <v>343</v>
      </c>
    </row>
    <row r="156" spans="1:14" s="4" customFormat="1" ht="28.5">
      <c r="A156" s="38" t="s">
        <v>138</v>
      </c>
      <c r="B156" s="39" t="s">
        <v>18</v>
      </c>
      <c r="C156" s="145">
        <f>'Almoxarifado-Maio_2021'!L155</f>
        <v>0</v>
      </c>
      <c r="D156" s="40" t="str">
        <f>_xlfn.IFERROR(ROUND(E156/C156,2),"-")</f>
        <v>-</v>
      </c>
      <c r="E156" s="94">
        <f>'Almoxarifado-Maio_2021'!N155</f>
        <v>0</v>
      </c>
      <c r="F156" s="155"/>
      <c r="G156" s="161"/>
      <c r="H156" s="40">
        <f>F156*G156</f>
        <v>0</v>
      </c>
      <c r="I156" s="155"/>
      <c r="J156" s="156"/>
      <c r="K156" s="58">
        <f>I156*J156</f>
        <v>0</v>
      </c>
      <c r="L156" s="145">
        <f>C156+F156-I156</f>
        <v>0</v>
      </c>
      <c r="M156" s="40" t="str">
        <f>_xlfn.IFERROR(ROUND(N156/L156,2),"-")</f>
        <v>-</v>
      </c>
      <c r="N156" s="40">
        <f>E156+H156-K156</f>
        <v>0</v>
      </c>
    </row>
    <row r="157" spans="1:14" s="4" customFormat="1" ht="28.5">
      <c r="A157" s="38" t="s">
        <v>139</v>
      </c>
      <c r="B157" s="39" t="s">
        <v>18</v>
      </c>
      <c r="C157" s="145">
        <f>'Almoxarifado-Maio_2021'!L156</f>
        <v>0</v>
      </c>
      <c r="D157" s="40" t="str">
        <f>_xlfn.IFERROR(ROUND(E157/C157,2),"-")</f>
        <v>-</v>
      </c>
      <c r="E157" s="94">
        <f>'Almoxarifado-Maio_2021'!N156</f>
        <v>0</v>
      </c>
      <c r="F157" s="155"/>
      <c r="G157" s="161"/>
      <c r="H157" s="40">
        <f>F157*G157</f>
        <v>0</v>
      </c>
      <c r="I157" s="155"/>
      <c r="J157" s="156"/>
      <c r="K157" s="58">
        <f>I157*J157</f>
        <v>0</v>
      </c>
      <c r="L157" s="145">
        <f>C157+F157-I157</f>
        <v>0</v>
      </c>
      <c r="M157" s="40" t="str">
        <f>_xlfn.IFERROR(ROUND(N157/L157,2),"-")</f>
        <v>-</v>
      </c>
      <c r="N157" s="40">
        <f>E157+H157-K157</f>
        <v>0</v>
      </c>
    </row>
    <row r="158" spans="1:14" s="4" customFormat="1" ht="28.5">
      <c r="A158" s="43" t="s">
        <v>140</v>
      </c>
      <c r="B158" s="39" t="s">
        <v>18</v>
      </c>
      <c r="C158" s="145">
        <f>'Almoxarifado-Maio_2021'!L157</f>
        <v>0</v>
      </c>
      <c r="D158" s="40" t="str">
        <f>_xlfn.IFERROR(ROUND(E158/C158,2),"-")</f>
        <v>-</v>
      </c>
      <c r="E158" s="94">
        <f>'Almoxarifado-Maio_2021'!N157</f>
        <v>0</v>
      </c>
      <c r="F158" s="155"/>
      <c r="G158" s="161"/>
      <c r="H158" s="45">
        <f>F158*G158</f>
        <v>0</v>
      </c>
      <c r="I158" s="155"/>
      <c r="J158" s="156"/>
      <c r="K158" s="60">
        <f>I158*J158</f>
        <v>0</v>
      </c>
      <c r="L158" s="145">
        <f>C158+F158-I158</f>
        <v>0</v>
      </c>
      <c r="M158" s="40" t="str">
        <f>_xlfn.IFERROR(ROUND(N158/L158,2),"-")</f>
        <v>-</v>
      </c>
      <c r="N158" s="45">
        <f>E158+H158-K158</f>
        <v>0</v>
      </c>
    </row>
    <row r="159" spans="1:14" s="4" customFormat="1" ht="15.75">
      <c r="A159" s="177" t="s">
        <v>141</v>
      </c>
      <c r="B159" s="65"/>
      <c r="C159" s="86"/>
      <c r="D159" s="65"/>
      <c r="E159" s="64">
        <f>SUM(E156:E158)</f>
        <v>0</v>
      </c>
      <c r="F159" s="66"/>
      <c r="G159" s="66"/>
      <c r="H159" s="64">
        <f>SUM(H156:H158)</f>
        <v>0</v>
      </c>
      <c r="I159" s="66"/>
      <c r="J159" s="66"/>
      <c r="K159" s="64">
        <f>SUM(K156:K158)</f>
        <v>0</v>
      </c>
      <c r="L159" s="66"/>
      <c r="M159" s="66"/>
      <c r="N159" s="64">
        <f>SUM(N156:N158)</f>
        <v>0</v>
      </c>
    </row>
    <row r="160" spans="1:14" s="4" customFormat="1" ht="15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</row>
    <row r="161" spans="1:14" s="4" customFormat="1" ht="15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</row>
    <row r="162" spans="1:14" s="4" customFormat="1" ht="15">
      <c r="A162" s="86"/>
      <c r="B162" s="86"/>
      <c r="C162" s="72" t="s">
        <v>5</v>
      </c>
      <c r="D162" s="72"/>
      <c r="E162" s="72"/>
      <c r="F162" s="72" t="s">
        <v>6</v>
      </c>
      <c r="G162" s="72"/>
      <c r="H162" s="72"/>
      <c r="I162" s="72" t="s">
        <v>7</v>
      </c>
      <c r="J162" s="72"/>
      <c r="K162" s="72"/>
      <c r="L162" s="72" t="s">
        <v>8</v>
      </c>
      <c r="M162" s="72"/>
      <c r="N162" s="72"/>
    </row>
    <row r="163" spans="1:14" s="4" customFormat="1" ht="60">
      <c r="A163" s="159" t="s">
        <v>9</v>
      </c>
      <c r="B163" s="25" t="s">
        <v>10</v>
      </c>
      <c r="C163" s="26" t="s">
        <v>11</v>
      </c>
      <c r="D163" s="27" t="s">
        <v>12</v>
      </c>
      <c r="E163" s="28" t="s">
        <v>13</v>
      </c>
      <c r="F163" s="26" t="s">
        <v>11</v>
      </c>
      <c r="G163" s="27" t="s">
        <v>12</v>
      </c>
      <c r="H163" s="28" t="s">
        <v>13</v>
      </c>
      <c r="I163" s="26" t="s">
        <v>11</v>
      </c>
      <c r="J163" s="27" t="s">
        <v>12</v>
      </c>
      <c r="K163" s="28" t="s">
        <v>13</v>
      </c>
      <c r="L163" s="26" t="s">
        <v>11</v>
      </c>
      <c r="M163" s="27" t="s">
        <v>12</v>
      </c>
      <c r="N163" s="28" t="s">
        <v>13</v>
      </c>
    </row>
    <row r="164" spans="1:14" s="4" customFormat="1" ht="15" customHeight="1">
      <c r="A164" s="167" t="s">
        <v>142</v>
      </c>
      <c r="B164" s="167"/>
      <c r="C164" s="167"/>
      <c r="D164" s="167"/>
      <c r="E164" s="167"/>
      <c r="F164" s="167"/>
      <c r="G164" s="167"/>
      <c r="H164" s="167"/>
      <c r="I164" s="167"/>
      <c r="J164" s="167"/>
      <c r="K164" s="170">
        <v>5766</v>
      </c>
      <c r="L164" s="171" t="s">
        <v>15</v>
      </c>
      <c r="M164" s="171"/>
      <c r="N164" s="170">
        <v>343</v>
      </c>
    </row>
    <row r="165" spans="1:14" s="4" customFormat="1" ht="28.5">
      <c r="A165" s="38" t="s">
        <v>143</v>
      </c>
      <c r="B165" s="39" t="s">
        <v>18</v>
      </c>
      <c r="C165" s="145">
        <f>'Almoxarifado-Maio_2021'!L164</f>
        <v>37</v>
      </c>
      <c r="D165" s="40">
        <f>_xlfn.IFERROR(ROUND(E165/C165,2),"-")</f>
        <v>18.25</v>
      </c>
      <c r="E165" s="94">
        <f>'Almoxarifado-Maio_2021'!N164</f>
        <v>675.25</v>
      </c>
      <c r="F165" s="155"/>
      <c r="G165" s="161"/>
      <c r="H165" s="40">
        <f>F165*G165</f>
        <v>0</v>
      </c>
      <c r="I165" s="155"/>
      <c r="J165" s="156"/>
      <c r="K165" s="58">
        <f>I165*J165</f>
        <v>0</v>
      </c>
      <c r="L165" s="145">
        <f>C165+F165-I165</f>
        <v>37</v>
      </c>
      <c r="M165" s="40">
        <f>_xlfn.IFERROR(ROUND(N165/L165,2),"-")</f>
        <v>18.25</v>
      </c>
      <c r="N165" s="40">
        <f>E165+H165-K165</f>
        <v>675.25</v>
      </c>
    </row>
    <row r="166" spans="1:14" s="4" customFormat="1" ht="28.5">
      <c r="A166" s="38" t="s">
        <v>144</v>
      </c>
      <c r="B166" s="39" t="s">
        <v>18</v>
      </c>
      <c r="C166" s="145">
        <f>'Almoxarifado-Maio_2021'!L165</f>
        <v>62</v>
      </c>
      <c r="D166" s="40">
        <f>_xlfn.IFERROR(ROUND(E166/C166,2),"-")</f>
        <v>18.25</v>
      </c>
      <c r="E166" s="94">
        <f>'Almoxarifado-Maio_2021'!N165</f>
        <v>1131.5</v>
      </c>
      <c r="F166" s="155"/>
      <c r="G166" s="161"/>
      <c r="H166" s="40">
        <f>F166*G166</f>
        <v>0</v>
      </c>
      <c r="I166" s="155"/>
      <c r="J166" s="156"/>
      <c r="K166" s="58">
        <f>I166*J166</f>
        <v>0</v>
      </c>
      <c r="L166" s="145">
        <f>C166+F166-I166</f>
        <v>62</v>
      </c>
      <c r="M166" s="40">
        <f>_xlfn.IFERROR(ROUND(N166/L166,2),"-")</f>
        <v>18.25</v>
      </c>
      <c r="N166" s="40">
        <f>E166+H166-K166</f>
        <v>1131.5</v>
      </c>
    </row>
    <row r="167" spans="1:14" s="4" customFormat="1" ht="28.5">
      <c r="A167" s="38" t="s">
        <v>145</v>
      </c>
      <c r="B167" s="39" t="s">
        <v>18</v>
      </c>
      <c r="C167" s="145">
        <f>'Almoxarifado-Maio_2021'!L166</f>
        <v>47</v>
      </c>
      <c r="D167" s="40">
        <f>_xlfn.IFERROR(ROUND(E167/C167,2),"-")</f>
        <v>18.25</v>
      </c>
      <c r="E167" s="94">
        <f>'Almoxarifado-Maio_2021'!N166</f>
        <v>857.75</v>
      </c>
      <c r="F167" s="155"/>
      <c r="G167" s="161"/>
      <c r="H167" s="40">
        <f>F167*G167</f>
        <v>0</v>
      </c>
      <c r="I167" s="155"/>
      <c r="J167" s="156"/>
      <c r="K167" s="58">
        <f>I167*J167</f>
        <v>0</v>
      </c>
      <c r="L167" s="145">
        <f>C167+F167-I167</f>
        <v>47</v>
      </c>
      <c r="M167" s="40">
        <f>_xlfn.IFERROR(ROUND(N167/L167,2),"-")</f>
        <v>18.25</v>
      </c>
      <c r="N167" s="40">
        <f>E167+H167-K167</f>
        <v>857.75</v>
      </c>
    </row>
    <row r="168" spans="1:14" s="4" customFormat="1" ht="14.25">
      <c r="A168" s="38" t="s">
        <v>146</v>
      </c>
      <c r="B168" s="39" t="s">
        <v>18</v>
      </c>
      <c r="C168" s="145">
        <f>'Almoxarifado-Maio_2021'!L167</f>
        <v>47</v>
      </c>
      <c r="D168" s="40">
        <f>_xlfn.IFERROR(ROUND(E168/C168,2),"-")</f>
        <v>18.25</v>
      </c>
      <c r="E168" s="94">
        <f>'Almoxarifado-Maio_2021'!N167</f>
        <v>857.75</v>
      </c>
      <c r="F168" s="155"/>
      <c r="G168" s="161"/>
      <c r="H168" s="40">
        <f>F168*G168</f>
        <v>0</v>
      </c>
      <c r="I168" s="155"/>
      <c r="J168" s="156"/>
      <c r="K168" s="58">
        <f>I168*J168</f>
        <v>0</v>
      </c>
      <c r="L168" s="145">
        <f>C168+F168-I168</f>
        <v>47</v>
      </c>
      <c r="M168" s="40">
        <f>_xlfn.IFERROR(ROUND(N168/L168,2),"-")</f>
        <v>18.25</v>
      </c>
      <c r="N168" s="40">
        <f>E168+H168-K168</f>
        <v>857.75</v>
      </c>
    </row>
    <row r="169" spans="1:14" s="4" customFormat="1" ht="15">
      <c r="A169" s="43" t="s">
        <v>147</v>
      </c>
      <c r="B169" s="39" t="s">
        <v>18</v>
      </c>
      <c r="C169" s="145">
        <f>'Almoxarifado-Maio_2021'!L168</f>
        <v>9</v>
      </c>
      <c r="D169" s="40">
        <f>_xlfn.IFERROR(ROUND(E169/C169,2),"-")</f>
        <v>18.25</v>
      </c>
      <c r="E169" s="94">
        <f>'Almoxarifado-Maio_2021'!N168</f>
        <v>164.25</v>
      </c>
      <c r="F169" s="155"/>
      <c r="G169" s="161"/>
      <c r="H169" s="45">
        <f>F169*G169</f>
        <v>0</v>
      </c>
      <c r="I169" s="155"/>
      <c r="J169" s="156"/>
      <c r="K169" s="60">
        <f>I169*J169</f>
        <v>0</v>
      </c>
      <c r="L169" s="145">
        <f>C169+F169-I169</f>
        <v>9</v>
      </c>
      <c r="M169" s="40">
        <f>_xlfn.IFERROR(ROUND(N169/L169,2),"-")</f>
        <v>18.25</v>
      </c>
      <c r="N169" s="45">
        <f>E169+H169-K169</f>
        <v>164.25</v>
      </c>
    </row>
    <row r="170" spans="1:14" s="4" customFormat="1" ht="15.75">
      <c r="A170" s="177" t="s">
        <v>148</v>
      </c>
      <c r="B170" s="65"/>
      <c r="C170" s="86"/>
      <c r="D170" s="65"/>
      <c r="E170" s="64">
        <f>SUM(E165:E169)</f>
        <v>3686.5</v>
      </c>
      <c r="F170" s="66"/>
      <c r="G170" s="66"/>
      <c r="H170" s="64">
        <f>SUM(H165:H169)</f>
        <v>0</v>
      </c>
      <c r="I170" s="66"/>
      <c r="J170" s="66"/>
      <c r="K170" s="64">
        <f>SUM(K165:K169)</f>
        <v>0</v>
      </c>
      <c r="L170" s="66"/>
      <c r="M170" s="66"/>
      <c r="N170" s="64">
        <f>SUM(N165:N169)</f>
        <v>3686.5</v>
      </c>
    </row>
    <row r="171" spans="2:14" s="4" customFormat="1" ht="15">
      <c r="B171" s="1"/>
      <c r="D171" s="1"/>
      <c r="G171" s="69"/>
      <c r="H171" s="70"/>
      <c r="I171" s="68"/>
      <c r="J171" s="69"/>
      <c r="K171" s="69"/>
      <c r="L171" s="66"/>
      <c r="M171" s="69"/>
      <c r="N171" s="69"/>
    </row>
    <row r="172" spans="2:14" s="4" customFormat="1" ht="15.75">
      <c r="B172" s="1"/>
      <c r="D172" s="1"/>
      <c r="G172" s="69"/>
      <c r="H172" s="70"/>
      <c r="I172" s="68"/>
      <c r="J172" s="69"/>
      <c r="K172" s="69"/>
      <c r="L172" s="66"/>
      <c r="M172" s="69"/>
      <c r="N172" s="69"/>
    </row>
    <row r="173" spans="1:14" s="4" customFormat="1" ht="15.75">
      <c r="A173" s="168" t="s">
        <v>186</v>
      </c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</row>
    <row r="174" spans="2:14" s="4" customFormat="1" ht="15.75">
      <c r="B174" s="1"/>
      <c r="D174" s="1"/>
      <c r="G174" s="69"/>
      <c r="H174" s="70"/>
      <c r="I174" s="68"/>
      <c r="J174" s="69"/>
      <c r="K174" s="69"/>
      <c r="L174" s="66"/>
      <c r="M174" s="69"/>
      <c r="N174" s="69"/>
    </row>
    <row r="175" spans="1:14" s="4" customFormat="1" ht="15.75">
      <c r="A175" s="177" t="s">
        <v>187</v>
      </c>
      <c r="B175" s="76"/>
      <c r="C175" s="66"/>
      <c r="D175" s="65"/>
      <c r="E175" s="64">
        <f>'Almoxarifado-Maio_2021'!N174</f>
        <v>82.32</v>
      </c>
      <c r="F175" s="66"/>
      <c r="G175" s="66" t="s">
        <v>102</v>
      </c>
      <c r="H175" s="64">
        <v>0</v>
      </c>
      <c r="I175" s="66"/>
      <c r="J175" s="66"/>
      <c r="K175" s="64">
        <v>0</v>
      </c>
      <c r="L175" s="66"/>
      <c r="M175" s="66" t="s">
        <v>102</v>
      </c>
      <c r="N175" s="64">
        <f>E175+H175-K175</f>
        <v>82.32</v>
      </c>
    </row>
    <row r="176" s="4" customFormat="1" ht="14.25"/>
    <row r="177" s="4" customFormat="1" ht="15"/>
    <row r="178" spans="1:14" s="4" customFormat="1" ht="15.75">
      <c r="A178" s="168" t="s">
        <v>188</v>
      </c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</row>
    <row r="179" s="4" customFormat="1" ht="14.25"/>
    <row r="180" spans="2:14" s="4" customFormat="1" ht="15.75">
      <c r="B180" s="125"/>
      <c r="C180" s="126"/>
      <c r="D180" s="125"/>
      <c r="E180" s="127" t="s">
        <v>152</v>
      </c>
      <c r="F180" s="126"/>
      <c r="G180" s="128"/>
      <c r="H180" s="127" t="s">
        <v>153</v>
      </c>
      <c r="I180" s="68"/>
      <c r="J180" s="69"/>
      <c r="K180" s="127" t="s">
        <v>154</v>
      </c>
      <c r="L180" s="135"/>
      <c r="M180" s="128"/>
      <c r="N180" s="127" t="s">
        <v>155</v>
      </c>
    </row>
    <row r="181" spans="1:14" s="4" customFormat="1" ht="15.75">
      <c r="A181" s="177" t="s">
        <v>156</v>
      </c>
      <c r="B181" s="76"/>
      <c r="C181" s="66"/>
      <c r="D181" s="65"/>
      <c r="E181" s="64">
        <f>E175+E170+E159+E150+E141+E122+E108+E94+E85</f>
        <v>8902.175670840787</v>
      </c>
      <c r="F181" s="66"/>
      <c r="G181" s="66"/>
      <c r="H181" s="64">
        <f>H175+H170+H159+H150+H141+H122+H108+H94+H85</f>
        <v>0</v>
      </c>
      <c r="I181" s="66"/>
      <c r="J181" s="66"/>
      <c r="K181" s="64">
        <f>K175+K170+K159+K150+K141+K122+K108+K94+K85</f>
        <v>349.13</v>
      </c>
      <c r="L181" s="66"/>
      <c r="M181" s="66"/>
      <c r="N181" s="64">
        <f>N175+N170+N159+N150+N141+N122+N108+N94+N85</f>
        <v>8553.045670840786</v>
      </c>
    </row>
    <row r="182" spans="1:14" s="4" customFormat="1" ht="15">
      <c r="A182" s="71"/>
      <c r="B182" s="125"/>
      <c r="C182" s="126"/>
      <c r="D182" s="125"/>
      <c r="E182" s="126"/>
      <c r="F182" s="126"/>
      <c r="G182" s="128"/>
      <c r="H182" s="129"/>
      <c r="I182" s="126"/>
      <c r="J182" s="128"/>
      <c r="K182" s="128"/>
      <c r="L182" s="135"/>
      <c r="M182" s="128"/>
      <c r="N182" s="128"/>
    </row>
    <row r="183" spans="2:14" s="4" customFormat="1" ht="15">
      <c r="B183" s="125"/>
      <c r="C183" s="126"/>
      <c r="D183" s="125"/>
      <c r="E183" s="126"/>
      <c r="F183" s="126"/>
      <c r="G183" s="128"/>
      <c r="H183" s="129"/>
      <c r="I183" s="126"/>
      <c r="J183" s="128"/>
      <c r="K183" s="128"/>
      <c r="L183" s="135"/>
      <c r="M183" s="128"/>
      <c r="N183" s="128"/>
    </row>
    <row r="184" spans="1:14" s="5" customFormat="1" ht="15">
      <c r="A184" s="14" t="s">
        <v>157</v>
      </c>
      <c r="B184" s="131"/>
      <c r="C184" s="126"/>
      <c r="D184" s="131"/>
      <c r="E184" s="129"/>
      <c r="F184" s="126"/>
      <c r="G184" s="129"/>
      <c r="H184" s="131" t="s">
        <v>158</v>
      </c>
      <c r="I184" s="131"/>
      <c r="J184" s="131"/>
      <c r="K184" s="131"/>
      <c r="L184" s="131"/>
      <c r="M184" s="131"/>
      <c r="N184" s="131"/>
    </row>
    <row r="185" spans="1:14" s="6" customFormat="1" ht="15">
      <c r="A185" s="133" t="s">
        <v>159</v>
      </c>
      <c r="B185" s="134"/>
      <c r="C185" s="135"/>
      <c r="D185" s="134"/>
      <c r="E185" s="128"/>
      <c r="F185" s="126"/>
      <c r="G185" s="128"/>
      <c r="H185" s="133" t="s">
        <v>160</v>
      </c>
      <c r="I185" s="133"/>
      <c r="J185" s="133"/>
      <c r="K185" s="133"/>
      <c r="L185" s="133"/>
      <c r="M185" s="133"/>
      <c r="N185" s="133"/>
    </row>
  </sheetData>
  <sheetProtection selectLockedCells="1" selectUnlockedCells="1"/>
  <mergeCells count="59">
    <mergeCell ref="A1:N1"/>
    <mergeCell ref="A2:N2"/>
    <mergeCell ref="A3:N3"/>
    <mergeCell ref="A4:N4"/>
    <mergeCell ref="A5:N5"/>
    <mergeCell ref="A6:N6"/>
    <mergeCell ref="C8:E8"/>
    <mergeCell ref="F8:H8"/>
    <mergeCell ref="I8:K8"/>
    <mergeCell ref="L8:N8"/>
    <mergeCell ref="A11:J11"/>
    <mergeCell ref="L11:M11"/>
    <mergeCell ref="C88:E88"/>
    <mergeCell ref="F88:H88"/>
    <mergeCell ref="I88:K88"/>
    <mergeCell ref="L88:N88"/>
    <mergeCell ref="A90:J90"/>
    <mergeCell ref="L90:M90"/>
    <mergeCell ref="A97:N97"/>
    <mergeCell ref="C99:E99"/>
    <mergeCell ref="F99:H99"/>
    <mergeCell ref="I99:K99"/>
    <mergeCell ref="L99:N99"/>
    <mergeCell ref="A101:J101"/>
    <mergeCell ref="L101:M101"/>
    <mergeCell ref="C111:E111"/>
    <mergeCell ref="F111:H111"/>
    <mergeCell ref="I111:K111"/>
    <mergeCell ref="L111:N111"/>
    <mergeCell ref="A113:J113"/>
    <mergeCell ref="L113:M113"/>
    <mergeCell ref="C125:E125"/>
    <mergeCell ref="F125:H125"/>
    <mergeCell ref="I125:K125"/>
    <mergeCell ref="L125:N125"/>
    <mergeCell ref="A127:J127"/>
    <mergeCell ref="L127:M127"/>
    <mergeCell ref="C144:E144"/>
    <mergeCell ref="F144:H144"/>
    <mergeCell ref="I144:K144"/>
    <mergeCell ref="L144:N144"/>
    <mergeCell ref="A146:J146"/>
    <mergeCell ref="L146:M146"/>
    <mergeCell ref="C153:E153"/>
    <mergeCell ref="F153:H153"/>
    <mergeCell ref="I153:K153"/>
    <mergeCell ref="L153:N153"/>
    <mergeCell ref="A155:J155"/>
    <mergeCell ref="L155:M155"/>
    <mergeCell ref="C162:E162"/>
    <mergeCell ref="F162:H162"/>
    <mergeCell ref="I162:K162"/>
    <mergeCell ref="L162:N162"/>
    <mergeCell ref="A164:J164"/>
    <mergeCell ref="L164:M164"/>
    <mergeCell ref="A173:N173"/>
    <mergeCell ref="A178:N178"/>
    <mergeCell ref="H184:N184"/>
    <mergeCell ref="H185:N185"/>
  </mergeCells>
  <printOptions horizontalCentered="1"/>
  <pageMargins left="0.6694444444444444" right="0.7875" top="0.5118055555555555" bottom="0.39375" header="0.5118055555555555" footer="0.5118055555555555"/>
  <pageSetup horizontalDpi="300" verticalDpi="300" orientation="landscape" paperSize="9" scale="7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de Lima Barbosa - matr 10.015-3</dc:creator>
  <cp:keywords/>
  <dc:description/>
  <cp:lastModifiedBy>thiago.silva</cp:lastModifiedBy>
  <cp:lastPrinted>2021-09-28T13:30:54Z</cp:lastPrinted>
  <dcterms:created xsi:type="dcterms:W3CDTF">2021-05-18T18:58:40Z</dcterms:created>
  <dcterms:modified xsi:type="dcterms:W3CDTF">2021-10-27T16:16:14Z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1033-11.2.0.10017</vt:lpwstr>
  </property>
</Properties>
</file>